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threadedComments/threadedComment2.xml" ContentType="application/vnd.ms-excel.threadedcomments+xml"/>
  <Override PartName="/xl/comments3.xml" ContentType="application/vnd.openxmlformats-officedocument.spreadsheetml.comments+xml"/>
  <Override PartName="/xl/threadedComments/threadedComment3.xml" ContentType="application/vnd.ms-excel.threadedcomments+xml"/>
  <Override PartName="/xl/comments4.xml" ContentType="application/vnd.openxmlformats-officedocument.spreadsheetml.comments+xml"/>
  <Override PartName="/xl/threadedComments/threadedComment4.xml" ContentType="application/vnd.ms-excel.threadedcomments+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S:\IndexServices\Ana\CXT-IMPG + Index Math\Stage 1 - Equity\Models\"/>
    </mc:Choice>
  </mc:AlternateContent>
  <xr:revisionPtr revIDLastSave="0" documentId="13_ncr:1_{FB5A7C9F-461F-4C3C-AA31-EBC43D0E28DD}" xr6:coauthVersionLast="47" xr6:coauthVersionMax="47" xr10:uidLastSave="{00000000-0000-0000-0000-000000000000}"/>
  <bookViews>
    <workbookView xWindow="-108" yWindow="-108" windowWidth="23256" windowHeight="12576" xr2:uid="{957B9A33-99DF-468A-B325-674CC963D6E9}"/>
  </bookViews>
  <sheets>
    <sheet name="1. Inputs" sheetId="20" r:id="rId1"/>
    <sheet name="2. Daily IoI Calculation" sheetId="3" r:id="rId2"/>
    <sheet name="SDL Files" sheetId="16" r:id="rId3"/>
    <sheet name="SDCL Files" sheetId="6" r:id="rId4"/>
    <sheet name="Rebalance Relation" sheetId="17" r:id="rId5"/>
    <sheet name="Disclaimers" sheetId="21" r:id="rId6"/>
  </sheets>
  <externalReferences>
    <externalReference r:id="rId7"/>
    <externalReference r:id="rId8"/>
    <externalReference r:id="rId9"/>
  </externalReferences>
  <definedNames>
    <definedName name="__APW_RESTORE_DATA0__" localSheetId="0" hidden="1">'[1]Global BMI_GICS 40203040'!#REF!</definedName>
    <definedName name="__APW_RESTORE_DATA0__" localSheetId="5" hidden="1">'[1]Global BMI_GICS 40203040'!#REF!</definedName>
    <definedName name="__APW_RESTORE_DATA0__" hidden="1">'[1]Global BMI_GICS 40203040'!#REF!</definedName>
    <definedName name="__FDS_HYPERLINK_TOGGLE_STATE__" hidden="1">"ON"</definedName>
    <definedName name="_xlnm._FilterDatabase" localSheetId="1" hidden="1">'2. Daily IoI Calculation'!$A$2:$W$14</definedName>
    <definedName name="_xlnm._FilterDatabase" localSheetId="4" hidden="1">'Rebalance Relation'!$A$1:$B$1</definedName>
    <definedName name="_xlnm._FilterDatabase" localSheetId="3" hidden="1">'SDCL Files'!$A$1:$Q$28</definedName>
    <definedName name="_xlnm._FilterDatabase" localSheetId="2" hidden="1">'SDL Files'!$A$1:$Q$4</definedName>
    <definedName name="CIQWBGuid" hidden="1">"9d64ee20-9110-430a-81b3-8ceb7856c484"</definedName>
    <definedName name="IndexHolidays" localSheetId="5">[2]Holidays!$A:$A</definedName>
    <definedName name="IndexHolidays">[3]Holidays!$A:$A</definedName>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EXPENSE_CODE_" hidden="1">"cvb"</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localSheetId="0" hidden="1">42516.6113541667</definedName>
    <definedName name="IQ_NAMES_REVISION_DATE_" localSheetId="5" hidden="1">42516.6113541667</definedName>
    <definedName name="IQ_NAMES_REVISION_DATE_" hidden="1">42787.7981712963</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S2" i="3" l="1"/>
  <c r="T2" i="3"/>
  <c r="U2" i="3"/>
  <c r="V2" i="3"/>
  <c r="W2" i="3"/>
  <c r="N4" i="3"/>
  <c r="A3" i="16"/>
  <c r="A4" i="16"/>
  <c r="A5" i="16"/>
  <c r="A6" i="16"/>
  <c r="A7" i="16"/>
  <c r="A8" i="16"/>
  <c r="A9" i="16"/>
  <c r="A10" i="16"/>
  <c r="A11" i="16"/>
  <c r="A12" i="16"/>
  <c r="A13" i="16"/>
  <c r="A109" i="6"/>
  <c r="A105" i="6"/>
  <c r="A108" i="6"/>
  <c r="A101" i="6"/>
  <c r="A106" i="6"/>
  <c r="A104" i="6"/>
  <c r="A103" i="6"/>
  <c r="A107" i="6"/>
  <c r="A102" i="6"/>
  <c r="A100" i="6"/>
  <c r="A96" i="6"/>
  <c r="A99" i="6"/>
  <c r="A92" i="6"/>
  <c r="A97" i="6"/>
  <c r="A95" i="6"/>
  <c r="A94" i="6"/>
  <c r="A98" i="6"/>
  <c r="A93" i="6"/>
  <c r="A91" i="6"/>
  <c r="A87" i="6"/>
  <c r="A90" i="6"/>
  <c r="A83" i="6"/>
  <c r="A88" i="6"/>
  <c r="A86" i="6"/>
  <c r="A85" i="6"/>
  <c r="A89" i="6"/>
  <c r="A84" i="6"/>
  <c r="A82" i="6"/>
  <c r="A78" i="6"/>
  <c r="A81" i="6"/>
  <c r="A74" i="6"/>
  <c r="A79" i="6"/>
  <c r="A77" i="6"/>
  <c r="A76" i="6"/>
  <c r="A80" i="6"/>
  <c r="A75" i="6"/>
  <c r="A73" i="6"/>
  <c r="A69" i="6"/>
  <c r="A72" i="6"/>
  <c r="A65" i="6"/>
  <c r="A70" i="6"/>
  <c r="A68" i="6"/>
  <c r="A67" i="6"/>
  <c r="A71" i="6"/>
  <c r="A66" i="6"/>
  <c r="A64" i="6"/>
  <c r="A60" i="6"/>
  <c r="A63" i="6"/>
  <c r="A56" i="6"/>
  <c r="A61" i="6"/>
  <c r="A59" i="6"/>
  <c r="A58" i="6"/>
  <c r="A62" i="6"/>
  <c r="A57" i="6"/>
  <c r="A55" i="6"/>
  <c r="A51" i="6"/>
  <c r="A54" i="6"/>
  <c r="A47" i="6"/>
  <c r="A52" i="6"/>
  <c r="A50" i="6"/>
  <c r="A49" i="6"/>
  <c r="A53" i="6"/>
  <c r="A48" i="6"/>
  <c r="A30" i="6"/>
  <c r="A35" i="6"/>
  <c r="A31" i="6"/>
  <c r="A32" i="6"/>
  <c r="A34" i="6"/>
  <c r="A29" i="6"/>
  <c r="A36" i="6"/>
  <c r="A33" i="6"/>
  <c r="A37" i="6"/>
  <c r="A39" i="6"/>
  <c r="A44" i="6"/>
  <c r="A40" i="6"/>
  <c r="A41" i="6"/>
  <c r="A43" i="6"/>
  <c r="A38" i="6"/>
  <c r="A45" i="6"/>
  <c r="A42" i="6"/>
  <c r="A46" i="6"/>
  <c r="A12" i="6"/>
  <c r="A17" i="6"/>
  <c r="A13" i="6"/>
  <c r="A14" i="6"/>
  <c r="A16" i="6"/>
  <c r="A11" i="6"/>
  <c r="A18" i="6"/>
  <c r="A15" i="6"/>
  <c r="A19" i="6"/>
  <c r="A21" i="6"/>
  <c r="A26" i="6"/>
  <c r="A22" i="6"/>
  <c r="A23" i="6"/>
  <c r="A25" i="6"/>
  <c r="A20" i="6"/>
  <c r="A27" i="6"/>
  <c r="A24" i="6"/>
  <c r="A28" i="6"/>
  <c r="P2" i="3" l="1"/>
  <c r="Q2" i="3"/>
  <c r="R2" i="3"/>
  <c r="O2" i="3"/>
  <c r="N5" i="3" l="1"/>
  <c r="N6" i="3"/>
  <c r="N7" i="3"/>
  <c r="N8" i="3"/>
  <c r="N9" i="3"/>
  <c r="N10" i="3"/>
  <c r="N11" i="3"/>
  <c r="N12" i="3"/>
  <c r="N13" i="3"/>
  <c r="N14" i="3"/>
  <c r="A3" i="6"/>
  <c r="A8" i="6"/>
  <c r="A4" i="6"/>
  <c r="A5" i="6"/>
  <c r="A7" i="6"/>
  <c r="A2" i="6"/>
  <c r="A9" i="6"/>
  <c r="A6" i="6"/>
  <c r="A10" i="6"/>
  <c r="A2" i="16"/>
  <c r="D4" i="3" l="1"/>
  <c r="X3" i="3"/>
  <c r="D3" i="3"/>
  <c r="Y3" i="3" s="1"/>
  <c r="K3" i="3"/>
  <c r="L3" i="3"/>
  <c r="E3" i="3"/>
  <c r="M3" i="3"/>
  <c r="F3" i="3"/>
  <c r="G3" i="3"/>
  <c r="H3" i="3"/>
  <c r="J3" i="3"/>
  <c r="I3" i="3"/>
  <c r="O4" i="3"/>
  <c r="V4" i="3"/>
  <c r="W4" i="3"/>
  <c r="U4" i="3"/>
  <c r="T4" i="3"/>
  <c r="Q4" i="3"/>
  <c r="R4" i="3"/>
  <c r="S4" i="3"/>
  <c r="P4" i="3"/>
  <c r="P12" i="3"/>
  <c r="Q12" i="3"/>
  <c r="R12" i="3"/>
  <c r="S12" i="3"/>
  <c r="U12" i="3"/>
  <c r="T12" i="3"/>
  <c r="V12" i="3"/>
  <c r="O12" i="3"/>
  <c r="W12" i="3"/>
  <c r="Q11" i="3"/>
  <c r="R11" i="3"/>
  <c r="S11" i="3"/>
  <c r="V11" i="3"/>
  <c r="T11" i="3"/>
  <c r="U11" i="3"/>
  <c r="O11" i="3"/>
  <c r="W11" i="3"/>
  <c r="P11" i="3"/>
  <c r="R10" i="3"/>
  <c r="S10" i="3"/>
  <c r="T10" i="3"/>
  <c r="U10" i="3"/>
  <c r="O10" i="3"/>
  <c r="V10" i="3"/>
  <c r="W10" i="3"/>
  <c r="P10" i="3"/>
  <c r="Q10" i="3"/>
  <c r="S9" i="3"/>
  <c r="T9" i="3"/>
  <c r="U9" i="3"/>
  <c r="P9" i="3"/>
  <c r="V9" i="3"/>
  <c r="O9" i="3"/>
  <c r="W9" i="3"/>
  <c r="Q9" i="3"/>
  <c r="R9" i="3"/>
  <c r="T8" i="3"/>
  <c r="U8" i="3"/>
  <c r="V8" i="3"/>
  <c r="O8" i="3"/>
  <c r="W8" i="3"/>
  <c r="P8" i="3"/>
  <c r="Q8" i="3"/>
  <c r="R8" i="3"/>
  <c r="S8" i="3"/>
  <c r="U7" i="3"/>
  <c r="V7" i="3"/>
  <c r="O7" i="3"/>
  <c r="W7" i="3"/>
  <c r="R7" i="3"/>
  <c r="P7" i="3"/>
  <c r="Q7" i="3"/>
  <c r="S7" i="3"/>
  <c r="T7" i="3"/>
  <c r="V14" i="3"/>
  <c r="O14" i="3"/>
  <c r="W14" i="3"/>
  <c r="P14" i="3"/>
  <c r="Q14" i="3"/>
  <c r="R14" i="3"/>
  <c r="S14" i="3"/>
  <c r="T14" i="3"/>
  <c r="U14" i="3"/>
  <c r="V6" i="3"/>
  <c r="O6" i="3"/>
  <c r="W6" i="3"/>
  <c r="P6" i="3"/>
  <c r="Q6" i="3"/>
  <c r="S6" i="3"/>
  <c r="R6" i="3"/>
  <c r="T6" i="3"/>
  <c r="U6" i="3"/>
  <c r="O13" i="3"/>
  <c r="W13" i="3"/>
  <c r="P13" i="3"/>
  <c r="Q13" i="3"/>
  <c r="T13" i="3"/>
  <c r="R13" i="3"/>
  <c r="S13" i="3"/>
  <c r="U13" i="3"/>
  <c r="V13" i="3"/>
  <c r="O5" i="3"/>
  <c r="W5" i="3"/>
  <c r="P5" i="3"/>
  <c r="Q5" i="3"/>
  <c r="R5" i="3"/>
  <c r="S5" i="3"/>
  <c r="T5" i="3"/>
  <c r="U5" i="3"/>
  <c r="V5" i="3"/>
  <c r="M4" i="3"/>
  <c r="K5" i="3"/>
  <c r="J7" i="3"/>
  <c r="M8" i="3"/>
  <c r="K10" i="3"/>
  <c r="I12" i="3"/>
  <c r="L13" i="3"/>
  <c r="I7" i="3"/>
  <c r="L5" i="3"/>
  <c r="M5" i="3"/>
  <c r="K7" i="3"/>
  <c r="I9" i="3"/>
  <c r="L10" i="3"/>
  <c r="J12" i="3"/>
  <c r="M13" i="3"/>
  <c r="I5" i="3"/>
  <c r="I6" i="3"/>
  <c r="L7" i="3"/>
  <c r="J9" i="3"/>
  <c r="M10" i="3"/>
  <c r="K12" i="3"/>
  <c r="I14" i="3"/>
  <c r="J10" i="3"/>
  <c r="I4" i="3"/>
  <c r="J6" i="3"/>
  <c r="M7" i="3"/>
  <c r="K9" i="3"/>
  <c r="I11" i="3"/>
  <c r="L12" i="3"/>
  <c r="J14" i="3"/>
  <c r="L8" i="3"/>
  <c r="J4" i="3"/>
  <c r="K6" i="3"/>
  <c r="I8" i="3"/>
  <c r="L9" i="3"/>
  <c r="J11" i="3"/>
  <c r="M12" i="3"/>
  <c r="K14" i="3"/>
  <c r="K13" i="3"/>
  <c r="K4" i="3"/>
  <c r="L6" i="3"/>
  <c r="J8" i="3"/>
  <c r="M9" i="3"/>
  <c r="K11" i="3"/>
  <c r="I13" i="3"/>
  <c r="L14" i="3"/>
  <c r="M11" i="3"/>
  <c r="L4" i="3"/>
  <c r="M6" i="3"/>
  <c r="K8" i="3"/>
  <c r="I10" i="3"/>
  <c r="L11" i="3"/>
  <c r="J13" i="3"/>
  <c r="M14" i="3"/>
  <c r="J5" i="3"/>
  <c r="E5" i="3"/>
  <c r="E7" i="3"/>
  <c r="E9" i="3"/>
  <c r="F5" i="3"/>
  <c r="F7" i="3"/>
  <c r="F9" i="3"/>
  <c r="H7" i="3"/>
  <c r="G5" i="3"/>
  <c r="G7" i="3"/>
  <c r="G9" i="3"/>
  <c r="H5" i="3"/>
  <c r="E6" i="3"/>
  <c r="E8" i="3"/>
  <c r="G6" i="3"/>
  <c r="F6" i="3"/>
  <c r="F8" i="3"/>
  <c r="G8" i="3"/>
  <c r="H6" i="3"/>
  <c r="H8" i="3"/>
  <c r="H9" i="3"/>
  <c r="E11" i="3"/>
  <c r="E13" i="3"/>
  <c r="F11" i="3"/>
  <c r="F13" i="3"/>
  <c r="G11" i="3"/>
  <c r="G13" i="3"/>
  <c r="G14" i="3"/>
  <c r="H11" i="3"/>
  <c r="H13" i="3"/>
  <c r="E10" i="3"/>
  <c r="E12" i="3"/>
  <c r="E14" i="3"/>
  <c r="F10" i="3"/>
  <c r="F12" i="3"/>
  <c r="F14" i="3"/>
  <c r="G10" i="3"/>
  <c r="G12" i="3"/>
  <c r="H10" i="3"/>
  <c r="H12" i="3"/>
  <c r="H14" i="3"/>
  <c r="H4" i="3"/>
  <c r="F4" i="3"/>
  <c r="E4" i="3"/>
  <c r="G4" i="3"/>
  <c r="D5" i="3"/>
  <c r="D11" i="3"/>
  <c r="D9" i="3"/>
  <c r="D10" i="3"/>
  <c r="D8" i="3"/>
  <c r="D7" i="3"/>
  <c r="D14" i="3"/>
  <c r="D6" i="3"/>
  <c r="D13" i="3"/>
  <c r="D12" i="3"/>
  <c r="X4" i="3" l="1" a="1"/>
  <c r="X4" i="3" s="1"/>
  <c r="Y4" i="3" s="1"/>
  <c r="X5" i="3" l="1" a="1"/>
  <c r="X5" i="3" s="1"/>
  <c r="Y5" i="3" s="1"/>
  <c r="X6" i="3" l="1" a="1"/>
  <c r="X6" i="3" s="1"/>
  <c r="Y6" i="3" s="1"/>
  <c r="X7" i="3" l="1" a="1"/>
  <c r="X7" i="3" s="1"/>
  <c r="Y7" i="3" s="1"/>
  <c r="X8" i="3" l="1" a="1"/>
  <c r="X8" i="3" s="1"/>
  <c r="Y8" i="3" s="1"/>
  <c r="X9" i="3" l="1" a="1"/>
  <c r="X9" i="3" s="1"/>
  <c r="Y9" i="3" s="1"/>
  <c r="X10" i="3" l="1" a="1"/>
  <c r="X10" i="3" s="1"/>
  <c r="Y10" i="3" s="1"/>
  <c r="X11" i="3" l="1" a="1"/>
  <c r="X11" i="3" s="1"/>
  <c r="Y11" i="3" s="1"/>
  <c r="X12" i="3" l="1" a="1"/>
  <c r="X12" i="3" s="1"/>
  <c r="Y12" i="3" s="1"/>
  <c r="X13" i="3" l="1" a="1"/>
  <c r="X13" i="3" s="1"/>
  <c r="Y13" i="3" s="1"/>
  <c r="X14" i="3" l="1" a="1"/>
  <c r="X14" i="3" s="1"/>
  <c r="Y14"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tc={728A9131-9DEB-4DE1-8A69-28C8763C78A5}</author>
    <author>tc={C8DB94A4-AC8E-4BC2-97FA-C4E3FA9C724F}</author>
  </authors>
  <commentList>
    <comment ref="E2" authorId="0" shapeId="0" xr:uid="{728A9131-9DEB-4DE1-8A69-28C8763C78A5}">
      <text>
        <t>[Threaded comment]
Your version of Excel allows you to read this threaded comment; however, any edits to it will get removed if the file is opened in a newer version of Excel. Learn more: https://go.microsoft.com/fwlink/?linkid=870924
Comment:
    Needs to be manually updated by user. If there are more than 9 underlying indices, please expand the file accordingly.</t>
      </text>
    </comment>
    <comment ref="C3" authorId="1" shapeId="0" xr:uid="{C8DB94A4-AC8E-4BC2-97FA-C4E3FA9C724F}">
      <text>
        <t>[Threaded comment]
Your version of Excel allows you to read this threaded comment; however, any edits to it will get removed if the file is opened in a newer version of Excel. Learn more: https://go.microsoft.com/fwlink/?linkid=870924
Comment:
    Needs to be manually updated by user. Please keep the same Date format.</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tc={D5CBBCA5-662E-4075-A019-FA552845861B}</author>
  </authors>
  <commentList>
    <comment ref="B1" authorId="0" shapeId="0" xr:uid="{D5CBBCA5-662E-4075-A019-FA552845861B}">
      <text>
        <t>[Threaded comment]
Your version of Excel allows you to read this threaded comment; however, any edits to it will get removed if the file is opened in a newer version of Excel. Learn more: https://go.microsoft.com/fwlink/?linkid=870924
Comment:
    Please paste the .SDL File starting on Cell B1.</t>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tc={28C96E3D-76CF-4A74-8BB1-D56714089BF8}</author>
  </authors>
  <commentList>
    <comment ref="B1" authorId="0" shapeId="0" xr:uid="{28C96E3D-76CF-4A74-8BB1-D56714089BF8}">
      <text>
        <t>[Threaded comment]
Your version of Excel allows you to read this threaded comment; however, any edits to it will get removed if the file is opened in a newer version of Excel. Learn more: https://go.microsoft.com/fwlink/?linkid=870924
Comment:
    Please paste the .SDCL File starting on Cell B1.</t>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tc={C39486E1-D550-4C59-BB48-D6C1EDAB5C35}</author>
    <author>tc={9BCDC846-0763-4A31-806A-2A8DC5FFB7BF}</author>
  </authors>
  <commentList>
    <comment ref="A2" authorId="0" shapeId="0" xr:uid="{C39486E1-D550-4C59-BB48-D6C1EDAB5C35}">
      <text>
        <t>[Threaded comment]
Your version of Excel allows you to read this threaded comment; however, any edits to it will get removed if the file is opened in a newer version of Excel. Learn more: https://go.microsoft.com/fwlink/?linkid=870924
Comment:
    Needs to be manually updated by user. Please keep the same Date format.</t>
      </text>
    </comment>
    <comment ref="B2" authorId="1" shapeId="0" xr:uid="{9BCDC846-0763-4A31-806A-2A8DC5FFB7BF}">
      <text>
        <t>[Threaded comment]
Your version of Excel allows you to read this threaded comment; however, any edits to it will get removed if the file is opened in a newer version of Excel. Learn more: https://go.microsoft.com/fwlink/?linkid=870924
Comment:
    Needs to be manually updated by user. Please keep the same Date format.</t>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<sst xmlns="http://schemas.openxmlformats.org/spreadsheetml/2006/main" count="905" uniqueCount="91">
  <si>
    <t>INDEX NAME</t>
  </si>
  <si>
    <t>INDEX CODE</t>
  </si>
  <si>
    <t>INDEX KEY</t>
  </si>
  <si>
    <t>CHANGE</t>
  </si>
  <si>
    <t>DATE OF INDEX</t>
  </si>
  <si>
    <t>GICS CODE</t>
  </si>
  <si>
    <t>ISO CODE</t>
  </si>
  <si>
    <t>INDEX VALUE</t>
  </si>
  <si>
    <t>CLOSE MARKET CAP</t>
  </si>
  <si>
    <t>CLOSE DIVISOR</t>
  </si>
  <si>
    <t>CLOSE COUNT</t>
  </si>
  <si>
    <t>DAILY RETURN</t>
  </si>
  <si>
    <t>INDEX DIVIDEND</t>
  </si>
  <si>
    <t>ADJ MARKET CAP</t>
  </si>
  <si>
    <t>ADJ DIVISOR</t>
  </si>
  <si>
    <t>ADJ COUNT</t>
  </si>
  <si>
    <t>INDEX_NAME</t>
  </si>
  <si>
    <t>INDEX_CODE</t>
  </si>
  <si>
    <t>INDEX_DATE</t>
  </si>
  <si>
    <t>CLOSE_INDEX_VALUE</t>
  </si>
  <si>
    <t>COMPONENT NAME</t>
  </si>
  <si>
    <t>COMPONENT CODE</t>
  </si>
  <si>
    <t>COMPONENT KEY</t>
  </si>
  <si>
    <t>COMPONENT ISO CODE</t>
  </si>
  <si>
    <t>COMPONENT VALUE</t>
  </si>
  <si>
    <t xml:space="preserve">DAILY RETURN </t>
  </si>
  <si>
    <t>WEIGHT</t>
  </si>
  <si>
    <t>ADJ WEIGHT</t>
  </si>
  <si>
    <t>FUTURE REBALANCE DATE</t>
  </si>
  <si>
    <t>FUTURE REBALANCE WEIGHT</t>
  </si>
  <si>
    <t>Level Calculation</t>
  </si>
  <si>
    <t>MATCH</t>
  </si>
  <si>
    <t>File Objective</t>
  </si>
  <si>
    <t>General Instructions</t>
  </si>
  <si>
    <t>Methodology Book</t>
  </si>
  <si>
    <t xml:space="preserve">Index Mathematics Methodology </t>
  </si>
  <si>
    <t>Dates</t>
  </si>
  <si>
    <t>Daily Inputs</t>
  </si>
  <si>
    <t>Index Levels File (.SDL)</t>
  </si>
  <si>
    <t xml:space="preserve">Multi-Date </t>
  </si>
  <si>
    <t>Spreadsheet Specifics</t>
  </si>
  <si>
    <t>KEY</t>
  </si>
  <si>
    <t>Rebalance Effective Date</t>
  </si>
  <si>
    <t>Rebalance Date</t>
  </si>
  <si>
    <t>S&amp;P Index of Indices Price Return</t>
  </si>
  <si>
    <t>SP-IoI-PR</t>
  </si>
  <si>
    <t>Currency Code</t>
  </si>
  <si>
    <t>SP-IoI-PR-IndexKey</t>
  </si>
  <si>
    <t>SPCodePR-1</t>
  </si>
  <si>
    <t>S&amp;P Underlying Index PR -  1</t>
  </si>
  <si>
    <t>S&amp;P Underlying Index PR -  2</t>
  </si>
  <si>
    <t>SPCodePR-2</t>
  </si>
  <si>
    <t>S&amp;P Underlying Index PR -  3</t>
  </si>
  <si>
    <t>SPCodePR-3</t>
  </si>
  <si>
    <t>S&amp;P Underlying Index PR -  4</t>
  </si>
  <si>
    <t>SPCodePR-4</t>
  </si>
  <si>
    <t>SP-UnderlyingIndexKeyPR -1</t>
  </si>
  <si>
    <t>SP-UnderlyingIndexKeyPR -2</t>
  </si>
  <si>
    <t>SP-UnderlyingIndexKeyPR -3</t>
  </si>
  <si>
    <t>SP-UnderlyingIndexKeyPR -4</t>
  </si>
  <si>
    <t>Please fill in the Input Tab Files (highlighted with gray on this same file) with the corresponding files indicated on Daily Inputs.</t>
  </si>
  <si>
    <t xml:space="preserve">Once all data inputs are provided, please refer to Tab No.2 Daily Calculation. Cells highlighted with gray, need be manually updated. </t>
  </si>
  <si>
    <t xml:space="preserve">For further reference and mapping to our official documentation steps and processes, please refer to the corresponding Calculation guidance on Index Mathematics Methodology </t>
  </si>
  <si>
    <t>Replication Model</t>
  </si>
  <si>
    <r>
      <t xml:space="preserve">A Weighted Return Index, combine the returns of two or more underlying indices using a specified set of weighting rules to create a new unique index return series and might also be referred to as an “Index of Indices”. Weighted Return indices may include a cash component which for the purposes of these indices is treated as an underlying index. This file is provided for indices that follow a daily rebalance approach and </t>
    </r>
    <r>
      <rPr>
        <b/>
        <sz val="11"/>
        <rFont val="Arial"/>
        <family val="2"/>
      </rPr>
      <t>where Cash component and Interest Return are not included</t>
    </r>
    <r>
      <rPr>
        <sz val="11"/>
        <rFont val="Arial"/>
        <family val="2"/>
      </rPr>
      <t>.</t>
    </r>
  </si>
  <si>
    <t>Index Constituent Levels File (.SDCL)</t>
  </si>
  <si>
    <t>SPCodePR-5</t>
  </si>
  <si>
    <t>SPCodePR-6</t>
  </si>
  <si>
    <t>SPCodePR-7</t>
  </si>
  <si>
    <t>SPCodePR-8</t>
  </si>
  <si>
    <t>SPCodePR-9</t>
  </si>
  <si>
    <t>-</t>
  </si>
  <si>
    <t>Weighted Return - Daily Rebalancing</t>
  </si>
  <si>
    <t>Daily values up to date</t>
  </si>
  <si>
    <t xml:space="preserve">For an index that uses a Daily Rebalancing Weighted Return Methodology, Index Level and Weight for the Underlying Indices as of previous date are key components in order for calculation model to match with the official closing values provided through our official End Of Day Levels, on a daily basis. Please make sure that T-1 Files are added on SDL and SDCL Files Tab. </t>
  </si>
  <si>
    <t>Please complete the Rebalance Relation Tab for daily rebalancing (T, T-1 relation), based on index calculation dates. Automatically, column N on each replication tab will automatically populate the rebalance date that should be used for index calculation on a daily basis.</t>
  </si>
  <si>
    <r>
      <t xml:space="preserve">Please make sure to update Tab: Daily IoI Calculation: Row 1, Columns E to M with the corresponding Index Code for </t>
    </r>
    <r>
      <rPr>
        <b/>
        <sz val="11"/>
        <rFont val="Arial"/>
        <family val="2"/>
      </rPr>
      <t>all of the underlying indices</t>
    </r>
    <r>
      <rPr>
        <sz val="11"/>
        <rFont val="Arial"/>
        <family val="2"/>
      </rPr>
      <t>. If the Weighted Return Index has more than 9 underlying indices, kindly make sure to add the required columns to account for Underlying Index Level on day T and Underlying Index Weight and Levels on rebalance reference date (Flagged with Gray on Daily IoI Calculation tab).</t>
    </r>
  </si>
  <si>
    <t>S&amp;P Underlying Index PR -  5</t>
  </si>
  <si>
    <t>S&amp;P Underlying Index PR -  6</t>
  </si>
  <si>
    <t>S&amp;P Underlying Index PR -  7</t>
  </si>
  <si>
    <t>S&amp;P Underlying Index PR -  8</t>
  </si>
  <si>
    <t>S&amp;P Underlying Index PR -  9</t>
  </si>
  <si>
    <t>SP-UnderlyingIndexKeyPR -5</t>
  </si>
  <si>
    <t>SP-UnderlyingIndexKeyPR -6</t>
  </si>
  <si>
    <t>SP-UnderlyingIndexKeyPR -7</t>
  </si>
  <si>
    <t>SP-UnderlyingIndexKeyPR -8</t>
  </si>
  <si>
    <t>SP-UnderlyingIndexKeyPR -9</t>
  </si>
  <si>
    <t xml:space="preserve">On this spreadsheet you will be able to replicate and match, Daily Index Levels and Returns published via our Index Levels File (.SDL)  for Weighted Return Indices that are rebalanced on a Daily basis, according to it´s indivudal Index Methodology. </t>
  </si>
  <si>
    <t>General Disclaimer</t>
  </si>
  <si>
    <t>© 2022 S&amp;P Dow Jones Indices. All rights reserved. S&amp;P, S&amp;P 500, S&amp;P 500 LOW VOLATILITY INDEX, S&amp;P 100, S&amp;P COMPOSITE 1500, S&amp;P 400, S&amp;P MIDCAP 400, S&amp;P 600, S&amp;P SMALLCAP 600, S&amp;P GIVI, GLOBAL TITANS, DIVIDEND ARISTOCRATS, S&amp;P TARGET DATE INDICES, S&amp;P PRISM, S&amp;P STRIDE, GICS, SPIVA, SPDR and INDEXOLOGY are registered trademarks of S&amp;P Global, Inc. (“S&amp;P Global”) or its affiliates. DOW JONES, DJ, DJIA, THE DOW and DOW JONES INDUSTRIAL AVERAGE are registered trademarks of Dow Jones Trademark Holdings LLC (“Dow Jones”). These trademarks together with others have been licensed to S&amp;P Dow Jones Indices LLC. Redistribution or reproduction in whole or in part are prohibited without written permission of S&amp;P Dow Jones Indices LLC. This document does not constitute an offer of services in jurisdictions where S&amp;P Dow Jones Indices LLC, S&amp;P Global, Dow Jones or their respective affiliates (collectively “S&amp;P Dow Jones Indices”) do not have the necessary licenses. Except for certain custom index calculation services, all information provided by S&amp;P Dow Jones Indices is impersonal and not tailored to the needs of any person, entity or group of persons. S&amp;P Dow Jones Indices receives compensation in connection with licensing its indices to third parties and providing custom calculation services. Past performance of an index is not an indication or guarantee of future results.
It is not possible to invest directly in an index. Exposure to an asset class represented by an index may be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S&amp;P Dow Jones Indices LLC is not an investment advisor, and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Prospective investors are advised to make an investment in any such fund or other vehicle only after carefully considering the risks associated with investing in such funds, as detailed in an offering memorandum or similar document that is prepared by or on behalf of the issuer of the investment fund or other investment product or vehicle. S&amp;P Dow Jones Indices LLC is not a tax advisor. A tax advisor should be consulted to evaluate the impact of any tax-exempt securities on portfolios and the tax consequences of making any particular investment decision. Inclusion of a security within an index is not a recommendation by S&amp;P Dow Jones Indices to buy, sell, or hold such security, nor is it considered to be investment advice. Closing prices for S&amp;P Dow Jones Indices’ US benchmark indices are calculated by S&amp;P Dow Jones Indices based on the closing price of the individual constituents of the index as set by their primary exchange. Closing prices are received by S&amp;P Dow Jones Indices from one of its third party vendors and verified by comparing them with prices from an alternative vendor. The vendors receive the closing price from the primary exchanges. Real-time intraday prices are calculated similarly without a second verification.
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reverse-engineered, reproduced or distributed in any form or by any means, or stored in a database or retrieval system, without the prior written permission of S&amp;P Dow Jones Indices. The Content shall not be used for any unlawful or unauthorized purposes. S&amp;P Dow Jones Indices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
Credit-related information and other analyses, including ratings, research and valuations are generally provided by licensors and/or affiliates of S&amp;P Dow Jones Indices, including but not limited to S&amp;P Global’s other divisions such as S&amp;P Global Market Intelligence. Any credit-related information and other related analyses and statements in the Content are statements of opinion as of the date they are expressed and not statements of fact. Any opinion, analyses and rating acknowledgement decisions are not recommendations to purchase, hold, or sell any securities or to make any investment decisions, and do not address the suitability of any security. S&amp;P Dow Jones Indices does not assume any obligation to update the Content following publication in any form or format. The Content should not be relied on and is not a substitute for the skill, judgment and experience of the user, its management, employees, advisors and/or clients when making investment and other business decisions. S&amp;P Dow Jones Indices LLC does not act as a fiduciary or an investment advisor. While S&amp;P Dow Jones Indices has obtained information from sources they believe to be reliable, S&amp;P Dow Jones Indices does not perform an audit or undertake any duty of due diligence or independent verification of any information it receives.
To the extent that regulatory authorities allow a rating agency to acknowledge in one jurisdiction a rating issued in another jurisdiction for certain regulatory purposes, S&amp;P Global Ratings reserves the right to assign, withdraw or suspend such acknowledgement at any time and in its sole discretion. S&amp;P Dow Jones Indices, including S&amp;P Global Ratings, disclaim any duty whatsoever arising out of the assignment, withdrawal or suspension of an acknowledgement as well as any liability for any damage alleged to have been suffered on account thereof. Affiliates of S&amp;P Dow Jones Indices LLC, including S&amp;P Global Ratings, may receive compensation for its ratings and certain credit-related analyses, normally from issuers or underwriters of securities or from obligors. Such affiliates of S&amp;P Dow Jones Indices LLC, including S&amp;P Global Ratings, reserve the right to disseminate its opinions and analyses. Public ratings and analyses from S&amp;P Global Ratings are made available on its Web sites, www.standardandpoors.com (free of charge), and www.ratingsdirect.com and www.globalcreditportal.com (subscription), and may be distributed through other means, including via S&amp;P Global Ratings publications and third-party redistributors. Additional information about our ratings fees is available at www.standardandpoors.com/usratingsfees.
S&amp;P Global keeps certain activities of its various divisions and business units separate from each other in order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
In addition, S&amp;P Dow Jones Indices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
The Global Industry Classification Standard (GICS®) was developed by and is the exclusive property and a trademark of S&amp;P and MSCI.  Neither MSCI, S&amp;P nor any other party involved in making or compiling any GICS classifications makes any express or implied warranties or representations with respect to such standard or classification (or the results to be obtained by the use thereof), and all such parties hereby expressly disclaim all warranties of originality, accuracy, completeness, merchantability or fitness for a particular purpose with respect to any of such standard or classification.  Without limiting any of the foregoing, in no event shall MSCI, S&amp;P, any of their affiliates or any third party involved in making or compiling any GICS classifications have any liability for any direct, indirect, special, punitive, consequential or any other damages (including lost profits) even if notified of the possibility of such damages.
ASX, ALL ORDINARIES are trademarks of ASX Operations Pty Ltd. and have been licensed for use by S&amp;P Dow Jones Indices.
B3 is a trademark of B3 S.A. - Brasil, Bolsa, Balcão and has been licensed for use by S&amp;P Dow Jones Indices.
CLX, IGPA, IPSA, BOLSA DE SANTIAGO, BOLSA DE COMERCIO DE SANTIAGO, BOLSA DE COMERCIO DE SANTIAGO BOLSA ELECTR6NICA, BOLSA DE COMERCIO SANTIAGO -CHILE, BOLSA DE VALORES DE SANTIAGO, BOLSA NACIONAL DE COMERCIO, BOLSA OFF SHORE, BOLSA DE COMERCIO DE SANTIAGO, BOLSA DE VALORES, SANTIAGO STOCK EXCHANGE are trademarks of Bolsa de Comercio de Santiago and have been licensed for use by S&amp;P Dow Jones Indices.
BMV is a trademark of Bolsa Mexicana de Valores, S.A.B. de C.V. and has been licensed for use by S&amp;P Dow Jones Indices.
BNY Mellon is a trademark of The Bank of New York Mellon Corporation and has been licensed for use by S&amp;P Dow Jones Indices.
Brookfield Redding, Inc. and/or its affiliates (including but not limited to Brookfield Asset Management Inc., collectively “Co-Publisher”) own certain intellectual property rights with respect to the Dow Jones Brookfield Infrastructure Indexes, which rights have been licensed to S&amp;P for use.
BVL is a trademark of Bolsa de Valores de Lima S.A. and has been licensed for use by S&amp;P Dow Jones Indices.
BYMA is a trademark of Bolsas y Mercados Argentinos S.A. and has been licensed for use by S&amp;P Dow Jones Indices.
CASE-SHILLER is a registered trademark of CoreLogic Case-Shiller, LLC and has been licensed for use by S&amp;P Dow Jones Indices.
CSE is a trademark of Colombo Stock Exchange and has been licensed for use by S&amp;P Dow Jones Indices.
DRUCKER INSTITUTE is a trademark of Claremont Graduate University and has been licensed for use by S&amp;P Dow Jones Indices.
EGX is a trademark of The Egyptian Exchange and has been licensed for use by S&amp;P Dow Jones Indices.
EXPERIAN is a trademark of Experian Information Services Inc. and has been licensed for use by S&amp;P Dow Jones Indices.
FEAS is a trademark of the Federation of Euro-Asian Stock Exchanges and has been licensed for use by S&amp;P Dow Jones Indices.
FMDQ is a trademark of FMDQ OTC Securities Exchange and has been licensed for use by S&amp;P Dow Jones Indices.
GSCI is a registered trademark of The Goldman Sachs Group, Inc. (“Goldman”) and has been licensed for use by S&amp;P Dow Jones Indices. The S&amp;P GSCI index is not created, owned, endorsed, sponsored, sold or promoted by Goldman or its affiliates and Goldman bears no liability with respect to such index or data related thereto. Goldman provides no guarantee as to the accuracy and/or the completeness of the S&amp;P GSCI index or any data related thereto.
HAREL is a trademark of Harel Insurance Investments and Financial Services Ltd. and has been licensed for use by S&amp;P Dow Jones Indices.
HAWKAMAH is a trademark of Hawkamah LLC and has been licensed for use by S&amp;P Dow Jones Indices.
HKEx is a trademark of HKEx Information Services Limited and has been licensed for use by S&amp;P Dow Jones Indices.
IFCI and IFCG are trademarks of International Finance Corporation and have been licensed for use by S&amp;P Dow Jones Indices.
ISDA is a trademark of the International Swaps &amp; Derivatives Association, Inc. and has been licensed for use by S&amp;P Dow Jones Indices.
JPX is a trademark of Japan Exchange Group, Inc. and has been licensed for use by S&amp;P Dow Jones Indices.
KENSHO is a trademark of Kensho Technologies, LLC and has been licensed for use by S&amp;P Dow Jones Indices.
KRX and KOSPI are trademarks of The Korea Exchange and have been licensed for use by S&amp;P Dow Jones Indices.
LINKUP is a trademark of JobDig, Inc. and has been licensed for use by S&amp;P Dow Jones Indices.
LSTA is a trademark of Loan Syndications and Trading Association, Inc. and has been licensed for use by S&amp;P Dow Jones Indices.
MARKETAXXESS is a trademark of MarketAxxess Corporation and has been licensed for use by S&amp;P Dow Jones Indices.
MERVAL is a trademark of Bolsas y Mercados Argentinos S.A. and has been licensed for use by S&amp;P Dow Jones Indices.
In countries within the global territory other than Chile, MILA is a trademark of Balsa de Valores de Colombia, S.A, Balsa de Valores de Lima and Bolsa de Comercio de Santiago. In Chile, MILA is a trademark of Bolsa de Comercio de Santiago and Deposito Central de Valores. This mark has been licensed for use by S&amp;P Dow Jones Indices.
NZX is a trademark of NZX Limited and have been licensed for use by S&amp;P Dow Jones Indices.
S&amp;P Global, provides the data that powers the globally recognized Dow Jones Sustainability Indices, S&amp;P 500 ESG Index, and others in the S&amp;P ESG Index Series. Each year, S&amp;P Global conducts the Corporate Sustainability Assessment, an ESG analysis of over 7,300 companies. The CSA has produced one of the world’s most comprehensive databases of financially material sustainability information, and serves as the basis for the scores that govern S&amp;P DJI ESG indices.
TAIFEX is a trademark of Taiwan Futures Exchange and has been licensed for use by S&amp;P Dow Jones Indices.
TOPIX is a trademark of Tokyo Stock Exchange and has been licensed for use by S&amp;P Dow Jones Indices.
TSX is a trademark of TSX, Inc. and has been licensed for use by S&amp;P Dow Jones Indices.
TWITTER is a trademark of Twitter, Inc. and has been licensed for use by S&amp;P Dow Jones Indices.
VALMER is a trademark of Valuacion Operativa y Referencias de Mercado S.A. de C.V. and has been licensed for use by S&amp;P Dow Jones Indices
VIX and Cboe are registered trademarks of Cboe Exchange, Inc. and have been licensed for use by S&amp;P Dow Jones Indices.</t>
  </si>
  <si>
    <t xml:space="preserve">Calc example intended for internal use only. Not to be distributed to other parties.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</si>
</sst>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00000_);_(* \(#,##0.00000\);_(* &quot;-&quot;??_);_(@_)"/>
    <numFmt numFmtId="165" formatCode="_(* #,##0.000000_);_(* \(#,##0.000000\);_(* &quot;-&quot;??_);_(@_)"/>
    <numFmt numFmtId="166" formatCode="_(* #,##0.000000000_);_(* \(#,##0.000000000\);_(* &quot;-&quot;??_);_(@_)"/>
  </numFmts>
  <fonts count="14" x14ac:knownFonts="1">
    <font>
      <sz val="11"/>
      <color theme="1"/>
      <name val="Calibri"/>
      <family val="2"/>
      <scheme val="minor"/>
    </font>
    <font>
      <sz val="11"/>
      <color theme="1"/>
      <name val="Calibri"/>
      <family val="2"/>
      <scheme val="minor"/>
    </font>
    <font>
      <u/>
      <sz val="11"/>
      <color theme="10"/>
      <name val="Calibri"/>
      <family val="2"/>
      <scheme val="minor"/>
    </font>
    <font>
      <sz val="10"/>
      <name val="Arial"/>
      <family val="2"/>
    </font>
    <font>
      <sz val="11"/>
      <name val="Arial"/>
      <family val="2"/>
    </font>
    <font>
      <b/>
      <sz val="16"/>
      <color theme="1"/>
      <name val="Arial"/>
      <family val="2"/>
    </font>
    <font>
      <b/>
      <i/>
      <sz val="11"/>
      <name val="Arial"/>
      <family val="2"/>
    </font>
    <font>
      <u/>
      <sz val="11"/>
      <color theme="10"/>
      <name val="Arial"/>
      <family val="2"/>
    </font>
    <font>
      <b/>
      <sz val="11"/>
      <name val="Arial"/>
      <family val="2"/>
    </font>
    <font>
      <b/>
      <i/>
      <sz val="11"/>
      <color rgb="FFC00000"/>
      <name val="Arial"/>
      <family val="2"/>
    </font>
    <font>
      <b/>
      <sz val="10"/>
      <color theme="1"/>
      <name val="Arial"/>
      <family val="2"/>
    </font>
    <font>
      <sz val="10"/>
      <color theme="1"/>
      <name val="Arial"/>
      <family val="2"/>
    </font>
    <font>
      <sz val="8"/>
      <name val="Calibri"/>
      <family val="2"/>
      <scheme val="minor"/>
    </font>
    <font>
      <b/>
      <sz val="10"/>
      <color rgb="FF0A0A0A"/>
      <name val="Arial"/>
      <family val="2"/>
    </font>
  </fonts>
  <fills count="6">
    <fill>
      <patternFill patternType="none"/>
    </fill>
    <fill>
      <patternFill patternType="gray125"/>
    </fill>
    <fill>
      <patternFill patternType="solid">
        <fgColor theme="0"/>
        <bgColor indexed="64"/>
      </patternFill>
    </fill>
    <fill>
      <patternFill patternType="solid">
        <fgColor theme="2" tint="-9.9978637043366805E-2"/>
        <bgColor indexed="64"/>
      </patternFill>
    </fill>
    <fill>
      <patternFill patternType="solid">
        <fgColor theme="0" tint="-0.14999847407452621"/>
        <bgColor indexed="64"/>
      </patternFill>
    </fill>
    <fill>
      <patternFill patternType="solid">
        <fgColor theme="3" tint="0.79998168889431442"/>
        <bgColor indexed="64"/>
      </patternFill>
    </fill>
  </fills>
  <borders count="18">
    <border>
      <left/>
      <right/>
      <top/>
      <bottom/>
      <diagonal/>
    </border>
    <border>
      <left/>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diagonal/>
    </border>
    <border>
      <left/>
      <right style="medium">
        <color indexed="64"/>
      </right>
      <top/>
      <bottom/>
      <diagonal/>
    </border>
    <border>
      <left style="medium">
        <color indexed="64"/>
      </left>
      <right style="thin">
        <color indexed="64"/>
      </right>
      <top/>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s>
  <cellStyleXfs count="6">
    <xf numFmtId="0" fontId="0" fillId="0" borderId="0"/>
    <xf numFmtId="43" fontId="1" fillId="0" borderId="0" applyFont="0" applyFill="0" applyBorder="0" applyAlignment="0" applyProtection="0"/>
    <xf numFmtId="0" fontId="2" fillId="0" borderId="0" applyNumberFormat="0" applyFill="0" applyBorder="0" applyAlignment="0" applyProtection="0"/>
    <xf numFmtId="0" fontId="3" fillId="0" borderId="0"/>
    <xf numFmtId="0" fontId="1" fillId="0" borderId="0"/>
    <xf numFmtId="0" fontId="1" fillId="0" borderId="0"/>
  </cellStyleXfs>
  <cellXfs count="70">
    <xf numFmtId="0" fontId="0" fillId="0" borderId="0" xfId="0"/>
    <xf numFmtId="0" fontId="4" fillId="2" borderId="0" xfId="3" applyFont="1" applyFill="1" applyAlignment="1">
      <alignment horizontal="left" vertical="center"/>
    </xf>
    <xf numFmtId="0" fontId="4" fillId="0" borderId="0" xfId="3" applyFont="1" applyAlignment="1">
      <alignment horizontal="left" vertical="center"/>
    </xf>
    <xf numFmtId="0" fontId="7" fillId="0" borderId="8" xfId="2" applyFont="1" applyBorder="1" applyAlignment="1">
      <alignment horizontal="left" vertical="center"/>
    </xf>
    <xf numFmtId="0" fontId="8" fillId="0" borderId="8" xfId="3" applyFont="1" applyBorder="1" applyAlignment="1">
      <alignment horizontal="left" vertical="center"/>
    </xf>
    <xf numFmtId="0" fontId="4" fillId="2" borderId="8" xfId="3" applyFont="1" applyFill="1" applyBorder="1" applyAlignment="1">
      <alignment horizontal="left" vertical="center"/>
    </xf>
    <xf numFmtId="0" fontId="4" fillId="0" borderId="8" xfId="3" applyFont="1" applyBorder="1" applyAlignment="1">
      <alignment horizontal="left" vertical="center"/>
    </xf>
    <xf numFmtId="0" fontId="11" fillId="0" borderId="0" xfId="0" applyFont="1" applyFill="1" applyBorder="1" applyAlignment="1">
      <alignment horizontal="left" vertical="center"/>
    </xf>
    <xf numFmtId="164" fontId="11" fillId="0" borderId="0" xfId="1" applyNumberFormat="1" applyFont="1" applyFill="1" applyBorder="1" applyAlignment="1">
      <alignment horizontal="left" vertical="center"/>
    </xf>
    <xf numFmtId="43" fontId="11" fillId="0" borderId="0" xfId="1" applyFont="1" applyFill="1" applyBorder="1" applyAlignment="1">
      <alignment horizontal="left" vertical="center"/>
    </xf>
    <xf numFmtId="166" fontId="11" fillId="0" borderId="0" xfId="1" applyNumberFormat="1" applyFont="1" applyFill="1" applyBorder="1" applyAlignment="1">
      <alignment horizontal="left" vertical="center"/>
    </xf>
    <xf numFmtId="0" fontId="10" fillId="0" borderId="4" xfId="0" applyFont="1" applyFill="1" applyBorder="1" applyAlignment="1">
      <alignment horizontal="left"/>
    </xf>
    <xf numFmtId="0" fontId="11" fillId="0" borderId="0" xfId="0" applyFont="1" applyFill="1" applyAlignment="1">
      <alignment horizontal="left"/>
    </xf>
    <xf numFmtId="164" fontId="11" fillId="0" borderId="2" xfId="1" applyNumberFormat="1" applyFont="1" applyFill="1" applyBorder="1" applyAlignment="1">
      <alignment horizontal="left"/>
    </xf>
    <xf numFmtId="164" fontId="11" fillId="0" borderId="0" xfId="1" applyNumberFormat="1" applyFont="1" applyFill="1" applyBorder="1" applyAlignment="1">
      <alignment horizontal="left"/>
    </xf>
    <xf numFmtId="0" fontId="11" fillId="0" borderId="0" xfId="0" applyFont="1" applyFill="1" applyBorder="1" applyAlignment="1">
      <alignment horizontal="left"/>
    </xf>
    <xf numFmtId="164" fontId="11" fillId="0" borderId="0" xfId="1" applyNumberFormat="1" applyFont="1" applyFill="1" applyAlignment="1">
      <alignment horizontal="left"/>
    </xf>
    <xf numFmtId="165" fontId="11" fillId="0" borderId="0" xfId="1" applyNumberFormat="1" applyFont="1" applyFill="1" applyAlignment="1">
      <alignment horizontal="left"/>
    </xf>
    <xf numFmtId="0" fontId="11" fillId="0" borderId="1" xfId="0" applyFont="1" applyFill="1" applyBorder="1" applyAlignment="1">
      <alignment horizontal="left" vertical="center"/>
    </xf>
    <xf numFmtId="164" fontId="11" fillId="0" borderId="1" xfId="1" applyNumberFormat="1" applyFont="1" applyFill="1" applyBorder="1" applyAlignment="1">
      <alignment horizontal="left" vertical="center"/>
    </xf>
    <xf numFmtId="43" fontId="11" fillId="0" borderId="1" xfId="1" applyFont="1" applyFill="1" applyBorder="1" applyAlignment="1">
      <alignment horizontal="left" vertical="center"/>
    </xf>
    <xf numFmtId="166" fontId="11" fillId="0" borderId="1" xfId="1" applyNumberFormat="1" applyFont="1" applyFill="1" applyBorder="1" applyAlignment="1">
      <alignment horizontal="left" vertical="center"/>
    </xf>
    <xf numFmtId="0" fontId="11" fillId="0" borderId="0" xfId="0" applyFont="1" applyAlignment="1">
      <alignment horizontal="left" vertical="center"/>
    </xf>
    <xf numFmtId="0" fontId="11" fillId="0" borderId="1" xfId="0" applyFont="1" applyBorder="1" applyAlignment="1">
      <alignment horizontal="left" vertical="center"/>
    </xf>
    <xf numFmtId="0" fontId="6" fillId="2" borderId="8" xfId="3" applyFont="1" applyFill="1" applyBorder="1" applyAlignment="1">
      <alignment horizontal="left" vertical="center"/>
    </xf>
    <xf numFmtId="0" fontId="5" fillId="2" borderId="0" xfId="0" applyFont="1" applyFill="1" applyAlignment="1">
      <alignment horizontal="left" vertical="center"/>
    </xf>
    <xf numFmtId="0" fontId="4" fillId="0" borderId="8" xfId="3" applyFont="1" applyBorder="1" applyAlignment="1">
      <alignment horizontal="left" vertical="center" wrapText="1"/>
    </xf>
    <xf numFmtId="0" fontId="11" fillId="4" borderId="1" xfId="0" applyFont="1" applyFill="1" applyBorder="1" applyAlignment="1">
      <alignment horizontal="left" vertical="center"/>
    </xf>
    <xf numFmtId="0" fontId="11" fillId="4" borderId="0" xfId="0" applyFont="1" applyFill="1" applyBorder="1" applyAlignment="1">
      <alignment horizontal="left" vertical="center"/>
    </xf>
    <xf numFmtId="0" fontId="4" fillId="2" borderId="0" xfId="3" applyFont="1" applyFill="1" applyAlignment="1">
      <alignment horizontal="left" vertical="center" wrapText="1"/>
    </xf>
    <xf numFmtId="0" fontId="4" fillId="4" borderId="8" xfId="3" applyFont="1" applyFill="1" applyBorder="1" applyAlignment="1">
      <alignment horizontal="left" vertical="center" wrapText="1"/>
    </xf>
    <xf numFmtId="0" fontId="7" fillId="2" borderId="0" xfId="2" applyFont="1" applyFill="1" applyBorder="1" applyAlignment="1">
      <alignment horizontal="left" vertical="center"/>
    </xf>
    <xf numFmtId="0" fontId="4" fillId="2" borderId="0" xfId="3" applyFont="1" applyFill="1" applyAlignment="1">
      <alignment horizontal="left" vertical="center" indent="2"/>
    </xf>
    <xf numFmtId="14" fontId="4" fillId="2" borderId="0" xfId="3" applyNumberFormat="1" applyFont="1" applyFill="1" applyAlignment="1">
      <alignment horizontal="left" vertical="center" wrapText="1"/>
    </xf>
    <xf numFmtId="0" fontId="11" fillId="5" borderId="2" xfId="0" applyNumberFormat="1" applyFont="1" applyFill="1" applyBorder="1" applyAlignment="1">
      <alignment horizontal="left" vertical="center"/>
    </xf>
    <xf numFmtId="0" fontId="11" fillId="5" borderId="0" xfId="0" applyNumberFormat="1" applyFont="1" applyFill="1" applyBorder="1" applyAlignment="1">
      <alignment horizontal="left" vertical="center"/>
    </xf>
    <xf numFmtId="0" fontId="10" fillId="3" borderId="6" xfId="0" applyFont="1" applyFill="1" applyBorder="1" applyAlignment="1">
      <alignment horizontal="left"/>
    </xf>
    <xf numFmtId="165" fontId="11" fillId="0" borderId="15" xfId="1" applyNumberFormat="1" applyFont="1" applyFill="1" applyBorder="1" applyAlignment="1">
      <alignment horizontal="left" vertical="center"/>
    </xf>
    <xf numFmtId="165" fontId="11" fillId="0" borderId="0" xfId="1" applyNumberFormat="1" applyFont="1" applyFill="1" applyBorder="1" applyAlignment="1">
      <alignment horizontal="left"/>
    </xf>
    <xf numFmtId="0" fontId="11" fillId="0" borderId="0" xfId="0" applyFont="1" applyAlignment="1">
      <alignment horizontal="left"/>
    </xf>
    <xf numFmtId="0" fontId="11" fillId="0" borderId="0" xfId="0" applyFont="1" applyBorder="1" applyAlignment="1">
      <alignment horizontal="left"/>
    </xf>
    <xf numFmtId="0" fontId="11" fillId="0" borderId="14" xfId="0" applyFont="1" applyFill="1" applyBorder="1" applyAlignment="1">
      <alignment horizontal="left"/>
    </xf>
    <xf numFmtId="0" fontId="13" fillId="0" borderId="0" xfId="4" applyFont="1" applyAlignment="1">
      <alignment horizontal="left" vertical="center"/>
    </xf>
    <xf numFmtId="0" fontId="11" fillId="0" borderId="0" xfId="4" applyFont="1" applyAlignment="1">
      <alignment horizontal="left"/>
    </xf>
    <xf numFmtId="0" fontId="11" fillId="0" borderId="0" xfId="4" applyFont="1" applyAlignment="1">
      <alignment vertical="top" wrapText="1"/>
    </xf>
    <xf numFmtId="0" fontId="11" fillId="4" borderId="0" xfId="0" applyFont="1" applyFill="1" applyAlignment="1">
      <alignment horizontal="left" vertical="center"/>
    </xf>
    <xf numFmtId="0" fontId="10" fillId="0" borderId="0" xfId="5" applyFont="1" applyAlignment="1">
      <alignment horizontal="left"/>
    </xf>
    <xf numFmtId="0" fontId="10" fillId="0" borderId="6" xfId="0" applyFont="1" applyFill="1" applyBorder="1" applyAlignment="1">
      <alignment horizontal="left" vertical="center"/>
    </xf>
    <xf numFmtId="165" fontId="10" fillId="0" borderId="17" xfId="1" applyNumberFormat="1" applyFont="1" applyFill="1" applyBorder="1" applyAlignment="1">
      <alignment horizontal="left" vertical="center"/>
    </xf>
    <xf numFmtId="165" fontId="10" fillId="0" borderId="16" xfId="1" applyNumberFormat="1" applyFont="1" applyFill="1" applyBorder="1" applyAlignment="1">
      <alignment horizontal="left" vertical="center"/>
    </xf>
    <xf numFmtId="0" fontId="11" fillId="4" borderId="0" xfId="0" applyFont="1" applyFill="1" applyAlignment="1">
      <alignment horizontal="left"/>
    </xf>
    <xf numFmtId="0" fontId="11" fillId="4" borderId="0" xfId="0" applyNumberFormat="1" applyFont="1" applyFill="1" applyAlignment="1">
      <alignment horizontal="left"/>
    </xf>
    <xf numFmtId="164" fontId="10" fillId="4" borderId="4" xfId="1" applyNumberFormat="1" applyFont="1" applyFill="1" applyBorder="1" applyAlignment="1">
      <alignment horizontal="left" vertical="center"/>
    </xf>
    <xf numFmtId="164" fontId="10" fillId="4" borderId="6" xfId="1" applyNumberFormat="1" applyFont="1" applyFill="1" applyBorder="1" applyAlignment="1">
      <alignment horizontal="left" vertical="center"/>
    </xf>
    <xf numFmtId="164" fontId="10" fillId="4" borderId="5" xfId="1" applyNumberFormat="1" applyFont="1" applyFill="1" applyBorder="1" applyAlignment="1">
      <alignment horizontal="left" vertical="center"/>
    </xf>
    <xf numFmtId="0" fontId="11" fillId="0" borderId="2" xfId="0" applyNumberFormat="1" applyFont="1" applyFill="1" applyBorder="1" applyAlignment="1">
      <alignment horizontal="left" vertical="center"/>
    </xf>
    <xf numFmtId="0" fontId="11" fillId="0" borderId="0" xfId="0" applyNumberFormat="1" applyFont="1" applyFill="1" applyBorder="1" applyAlignment="1">
      <alignment horizontal="left" vertical="center"/>
    </xf>
    <xf numFmtId="0" fontId="4" fillId="2" borderId="8" xfId="3" applyFont="1" applyFill="1" applyBorder="1" applyAlignment="1">
      <alignment horizontal="left" vertical="center" wrapText="1"/>
    </xf>
    <xf numFmtId="0" fontId="6" fillId="2" borderId="7" xfId="3" applyFont="1" applyFill="1" applyBorder="1" applyAlignment="1">
      <alignment horizontal="left" vertical="center"/>
    </xf>
    <xf numFmtId="0" fontId="6" fillId="2" borderId="10" xfId="3" applyFont="1" applyFill="1" applyBorder="1" applyAlignment="1">
      <alignment horizontal="left" vertical="center"/>
    </xf>
    <xf numFmtId="0" fontId="5" fillId="2" borderId="0" xfId="0" applyFont="1" applyFill="1" applyAlignment="1">
      <alignment horizontal="left" vertical="center"/>
    </xf>
    <xf numFmtId="0" fontId="6" fillId="2" borderId="9" xfId="3" applyFont="1" applyFill="1" applyBorder="1" applyAlignment="1">
      <alignment horizontal="left" vertical="center"/>
    </xf>
    <xf numFmtId="0" fontId="4" fillId="0" borderId="8" xfId="3" applyFont="1" applyBorder="1" applyAlignment="1">
      <alignment horizontal="left" vertical="center" wrapText="1"/>
    </xf>
    <xf numFmtId="0" fontId="6" fillId="2" borderId="11" xfId="3" applyFont="1" applyFill="1" applyBorder="1" applyAlignment="1">
      <alignment horizontal="left" vertical="center"/>
    </xf>
    <xf numFmtId="0" fontId="6" fillId="2" borderId="3" xfId="3" applyFont="1" applyFill="1" applyBorder="1" applyAlignment="1">
      <alignment horizontal="left" vertical="center"/>
    </xf>
    <xf numFmtId="0" fontId="6" fillId="2" borderId="12" xfId="3" applyFont="1" applyFill="1" applyBorder="1" applyAlignment="1">
      <alignment horizontal="left" vertical="center"/>
    </xf>
    <xf numFmtId="0" fontId="9" fillId="3" borderId="13" xfId="3" applyFont="1" applyFill="1" applyBorder="1" applyAlignment="1">
      <alignment horizontal="left" vertical="center"/>
    </xf>
    <xf numFmtId="0" fontId="9" fillId="3" borderId="1" xfId="3" applyFont="1" applyFill="1" applyBorder="1" applyAlignment="1">
      <alignment horizontal="left" vertical="center"/>
    </xf>
    <xf numFmtId="14" fontId="4" fillId="0" borderId="8" xfId="3" applyNumberFormat="1" applyFont="1" applyFill="1" applyBorder="1" applyAlignment="1">
      <alignment horizontal="left" vertical="center" wrapText="1"/>
    </xf>
    <xf numFmtId="0" fontId="11" fillId="0" borderId="0" xfId="4" applyFont="1" applyAlignment="1">
      <alignment horizontal="left" vertical="top" wrapText="1"/>
    </xf>
  </cellXfs>
  <cellStyles count="6">
    <cellStyle name="_x000a_bidires=100_x000a_" xfId="3" xr:uid="{A926A2CF-A3E9-43BB-8E4F-64D5D74F58FF}"/>
    <cellStyle name="Comma" xfId="1" builtinId="3"/>
    <cellStyle name="Hyperlink" xfId="2" builtinId="8"/>
    <cellStyle name="Normal" xfId="0" builtinId="0"/>
    <cellStyle name="Normal 5" xfId="4" xr:uid="{4AFD2338-75BC-45A2-8FAF-7341942BAD1E}"/>
    <cellStyle name="Normal 70" xfId="5" xr:uid="{4609C692-6967-4569-92A1-EC688E49BC4C}"/>
  </cellStyles>
  <dxfs count="2">
    <dxf>
      <font>
        <color rgb="FF006100"/>
      </font>
      <fill>
        <patternFill>
          <bgColor rgb="FFC6EF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2.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externalLink" Target="externalLinks/externalLink1.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3.xml"/><Relationship Id="rId14" Type="http://schemas.microsoft.com/office/2017/10/relationships/person" Target="persons/perso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15240</xdr:rowOff>
    </xdr:from>
    <xdr:to>
      <xdr:col>0</xdr:col>
      <xdr:colOff>1786467</xdr:colOff>
      <xdr:row>3</xdr:row>
      <xdr:rowOff>12566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email">
          <a:extLst>
            <a:ext uri="{28A0092B-C50C-407E-A947-70E740481C1C}">
              <a14:useLocalDpi xmlns:a14="http://schemas.microsoft.com/office/drawing/2010/main"/>
            </a:ext>
          </a:extLst>
        </a:blip>
        <a:stretch>
          <a:fillRect/>
        </a:stretch>
      </xdr:blipFill>
      <xdr:spPr>
        <a:xfrm>
          <a:off x="0" y="15240"/>
          <a:ext cx="1786467" cy="797426"/>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Indexes\Rebalances\2017_09\DJGEX\Research%20Rebalance%20Sep%202017.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aily%20Currency%20Hedged%20Indices%20-%20Currency%20to%20USD.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Quantitative%20Services/IGCC/CXT-IMPG/Replication%20Models%20-%20Project/Final%20Dummy%20Models%20-%20For%20Review/Daily%20Currency%20Hedged%20Indices%20-%20Currency%20to%20USD.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_FDSCACHE__"/>
      <sheetName val="Factset"/>
      <sheetName val="Current"/>
      <sheetName val="Global BMI_GICS 40203040"/>
      <sheetName val="New Composition"/>
      <sheetName val="PROFORMA - SPCBMIRGLUSD"/>
      <sheetName val="Sheet1"/>
      <sheetName val="Sheet2"/>
      <sheetName val="__APW_ACTIVE_FIELD_RESTORE__"/>
      <sheetName val="Current - Adj Sep 5"/>
    </sheetNames>
    <sheetDataSet>
      <sheetData sheetId="0" refreshError="1"/>
      <sheetData sheetId="1" refreshError="1"/>
      <sheetData sheetId="2" refreshError="1"/>
      <sheetData sheetId="3"/>
      <sheetData sheetId="4" refreshError="1"/>
      <sheetData sheetId="5"/>
      <sheetData sheetId="6" refreshError="1"/>
      <sheetData sheetId="7" refreshError="1"/>
      <sheetData sheetId="8" refreshError="1"/>
      <sheetData sheetId="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Inputs"/>
      <sheetName val="2. Daily Calculation"/>
      <sheetName val="SDL"/>
      <sheetName val="WM Spot Forex Rate"/>
      <sheetName val="1M Forward Rate"/>
      <sheetName val="Holidays"/>
      <sheetName val="Disclaimers"/>
    </sheetNames>
    <sheetDataSet>
      <sheetData sheetId="0" refreshError="1"/>
      <sheetData sheetId="1" refreshError="1"/>
      <sheetData sheetId="2" refreshError="1"/>
      <sheetData sheetId="3" refreshError="1"/>
      <sheetData sheetId="4" refreshError="1"/>
      <sheetData sheetId="5">
        <row r="1">
          <cell r="A1">
            <v>45292</v>
          </cell>
        </row>
        <row r="2">
          <cell r="A2">
            <v>45311</v>
          </cell>
        </row>
        <row r="3">
          <cell r="A3">
            <v>45339</v>
          </cell>
        </row>
        <row r="4">
          <cell r="A4">
            <v>45392</v>
          </cell>
        </row>
        <row r="5">
          <cell r="A5">
            <v>45437</v>
          </cell>
        </row>
        <row r="6">
          <cell r="A6">
            <v>45476</v>
          </cell>
        </row>
        <row r="7">
          <cell r="A7">
            <v>45542</v>
          </cell>
        </row>
        <row r="8">
          <cell r="A8">
            <v>45622</v>
          </cell>
        </row>
        <row r="9">
          <cell r="A9">
            <v>45651</v>
          </cell>
        </row>
        <row r="10">
          <cell r="A10">
            <v>45658</v>
          </cell>
        </row>
        <row r="11">
          <cell r="A11">
            <v>45675</v>
          </cell>
        </row>
        <row r="12">
          <cell r="A12">
            <v>45703</v>
          </cell>
        </row>
        <row r="13">
          <cell r="A13">
            <v>45749</v>
          </cell>
        </row>
        <row r="14">
          <cell r="A14">
            <v>45808</v>
          </cell>
        </row>
        <row r="15">
          <cell r="A15">
            <v>45843</v>
          </cell>
        </row>
        <row r="16">
          <cell r="A16">
            <v>45906</v>
          </cell>
        </row>
        <row r="17">
          <cell r="A17">
            <v>45986</v>
          </cell>
        </row>
        <row r="18">
          <cell r="A18">
            <v>46015</v>
          </cell>
        </row>
      </sheetData>
      <sheetData sheetId="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Inputs"/>
      <sheetName val="2. Daily Calculation"/>
      <sheetName val="SDL"/>
      <sheetName val="WM Spot Forex Rate"/>
      <sheetName val="1M Forward Rate"/>
      <sheetName val="Holidays"/>
    </sheetNames>
    <sheetDataSet>
      <sheetData sheetId="0" refreshError="1"/>
      <sheetData sheetId="1" refreshError="1"/>
      <sheetData sheetId="2" refreshError="1"/>
      <sheetData sheetId="3" refreshError="1"/>
      <sheetData sheetId="4" refreshError="1"/>
      <sheetData sheetId="5">
        <row r="1">
          <cell r="A1">
            <v>45292</v>
          </cell>
        </row>
        <row r="2">
          <cell r="A2">
            <v>45311</v>
          </cell>
        </row>
        <row r="3">
          <cell r="A3">
            <v>45339</v>
          </cell>
        </row>
        <row r="4">
          <cell r="A4">
            <v>45392</v>
          </cell>
        </row>
        <row r="5">
          <cell r="A5">
            <v>45437</v>
          </cell>
        </row>
        <row r="6">
          <cell r="A6">
            <v>45476</v>
          </cell>
        </row>
        <row r="7">
          <cell r="A7">
            <v>45542</v>
          </cell>
        </row>
        <row r="8">
          <cell r="A8">
            <v>45622</v>
          </cell>
        </row>
        <row r="9">
          <cell r="A9">
            <v>45651</v>
          </cell>
        </row>
        <row r="10">
          <cell r="A10">
            <v>45658</v>
          </cell>
        </row>
        <row r="11">
          <cell r="A11">
            <v>45675</v>
          </cell>
        </row>
        <row r="12">
          <cell r="A12">
            <v>45703</v>
          </cell>
        </row>
        <row r="13">
          <cell r="A13">
            <v>45749</v>
          </cell>
        </row>
        <row r="14">
          <cell r="A14">
            <v>45808</v>
          </cell>
        </row>
        <row r="15">
          <cell r="A15">
            <v>45843</v>
          </cell>
        </row>
        <row r="16">
          <cell r="A16">
            <v>45906</v>
          </cell>
        </row>
        <row r="17">
          <cell r="A17">
            <v>45986</v>
          </cell>
        </row>
        <row r="18">
          <cell r="A18">
            <v>46015</v>
          </cell>
        </row>
      </sheetData>
    </sheetDataSet>
  </externalBook>
</externalLink>
</file>

<file path=xl/persons/person.xml><?xml version="1.0" encoding="utf-8"?>
<personList xmlns="http://schemas.microsoft.com/office/spreadsheetml/2018/threadedcomments" xmlns:x="http://schemas.openxmlformats.org/spreadsheetml/2006/main">
  <person displayName="Habib, Arlene" id="{03767AC9-DFD0-43AC-B54B-0A452BB7EF64}" userId="S::arlene.habib@spglobal.com::70691e83-556a-400f-a9f7-3f7bbdd8419b"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E2" dT="2022-04-13T04:25:00.42" personId="{03767AC9-DFD0-43AC-B54B-0A452BB7EF64}" id="{728A9131-9DEB-4DE1-8A69-28C8763C78A5}">
    <text>Needs to be manually updated by user. If there are more than 9 underlying indices, please expand the file accordingly.</text>
  </threadedComment>
  <threadedComment ref="C3" dT="2022-04-13T04:24:34.19" personId="{03767AC9-DFD0-43AC-B54B-0A452BB7EF64}" id="{C8DB94A4-AC8E-4BC2-97FA-C4E3FA9C724F}">
    <text>Needs to be manually updated by user. Please keep the same Date format.</text>
  </threadedComment>
</ThreadedComments>
</file>

<file path=xl/threadedComments/threadedComment2.xml><?xml version="1.0" encoding="utf-8"?>
<ThreadedComments xmlns="http://schemas.microsoft.com/office/spreadsheetml/2018/threadedcomments" xmlns:x="http://schemas.openxmlformats.org/spreadsheetml/2006/main">
  <threadedComment ref="B1" dT="2022-04-13T04:21:36.03" personId="{03767AC9-DFD0-43AC-B54B-0A452BB7EF64}" id="{D5CBBCA5-662E-4075-A019-FA552845861B}">
    <text>Please paste the .SDL File starting on Cell B1.</text>
  </threadedComment>
</ThreadedComments>
</file>

<file path=xl/threadedComments/threadedComment3.xml><?xml version="1.0" encoding="utf-8"?>
<ThreadedComments xmlns="http://schemas.microsoft.com/office/spreadsheetml/2018/threadedcomments" xmlns:x="http://schemas.openxmlformats.org/spreadsheetml/2006/main">
  <threadedComment ref="B1" dT="2022-04-13T04:21:44.02" personId="{03767AC9-DFD0-43AC-B54B-0A452BB7EF64}" id="{28C96E3D-76CF-4A74-8BB1-D56714089BF8}">
    <text>Please paste the .SDCL File starting on Cell B1.</text>
  </threadedComment>
</ThreadedComments>
</file>

<file path=xl/threadedComments/threadedComment4.xml><?xml version="1.0" encoding="utf-8"?>
<ThreadedComments xmlns="http://schemas.microsoft.com/office/spreadsheetml/2018/threadedcomments" xmlns:x="http://schemas.openxmlformats.org/spreadsheetml/2006/main">
  <threadedComment ref="A2" dT="2022-04-13T04:22:26.68" personId="{03767AC9-DFD0-43AC-B54B-0A452BB7EF64}" id="{C39486E1-D550-4C59-BB48-D6C1EDAB5C35}">
    <text>Needs to be manually updated by user. Please keep the same Date format.</text>
  </threadedComment>
  <threadedComment ref="B2" dT="2022-04-13T04:22:29.52" personId="{03767AC9-DFD0-43AC-B54B-0A452BB7EF64}" id="{9BCDC846-0763-4A31-806A-2A8DC5FFB7BF}">
    <text>Needs to be manually updated by user. Please keep the same Date format.</text>
  </threadedComment>
</ThreadedComments>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spglobal.com/spdji/en/documents/methodologies/methodology-index-math.pdf"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 Id="rId4" Type="http://schemas.microsoft.com/office/2017/10/relationships/threadedComment" Target="../threadedComments/threadedComment2.xml"/></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 Id="rId4" Type="http://schemas.microsoft.com/office/2017/10/relationships/threadedComment" Target="../threadedComments/threadedComment3.xml"/></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 Id="rId4" Type="http://schemas.microsoft.com/office/2017/10/relationships/threadedComment" Target="../threadedComments/threadedComment4.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DD0009-114E-4F7B-A122-236C08A9F7DE}">
  <dimension ref="A1:D35"/>
  <sheetViews>
    <sheetView tabSelected="1" zoomScale="70" zoomScaleNormal="70" workbookViewId="0">
      <selection activeCell="B1" sqref="B1:B3"/>
    </sheetView>
  </sheetViews>
  <sheetFormatPr defaultRowHeight="13.8" x14ac:dyDescent="0.3"/>
  <cols>
    <col min="1" max="1" width="26.33203125" style="1" customWidth="1"/>
    <col min="2" max="2" width="163.44140625" style="1" customWidth="1"/>
    <col min="3" max="3" width="55" style="1" bestFit="1" customWidth="1"/>
    <col min="4" max="4" width="12" style="1" customWidth="1"/>
    <col min="5" max="5" width="4.109375" style="1" customWidth="1"/>
    <col min="6" max="6" width="27.6640625" style="1" bestFit="1" customWidth="1"/>
    <col min="7" max="7" width="9.5546875" style="1" customWidth="1"/>
    <col min="8" max="256" width="8.88671875" style="1"/>
    <col min="257" max="257" width="17.33203125" style="1" customWidth="1"/>
    <col min="258" max="258" width="29" style="1" customWidth="1"/>
    <col min="259" max="259" width="8.33203125" style="1" bestFit="1" customWidth="1"/>
    <col min="260" max="260" width="9.33203125" style="1" customWidth="1"/>
    <col min="261" max="261" width="8.88671875" style="1"/>
    <col min="262" max="262" width="5.33203125" style="1" customWidth="1"/>
    <col min="263" max="263" width="9.5546875" style="1" customWidth="1"/>
    <col min="264" max="512" width="8.88671875" style="1"/>
    <col min="513" max="513" width="17.33203125" style="1" customWidth="1"/>
    <col min="514" max="514" width="29" style="1" customWidth="1"/>
    <col min="515" max="515" width="8.33203125" style="1" bestFit="1" customWidth="1"/>
    <col min="516" max="516" width="9.33203125" style="1" customWidth="1"/>
    <col min="517" max="517" width="8.88671875" style="1"/>
    <col min="518" max="518" width="5.33203125" style="1" customWidth="1"/>
    <col min="519" max="519" width="9.5546875" style="1" customWidth="1"/>
    <col min="520" max="768" width="8.88671875" style="1"/>
    <col min="769" max="769" width="17.33203125" style="1" customWidth="1"/>
    <col min="770" max="770" width="29" style="1" customWidth="1"/>
    <col min="771" max="771" width="8.33203125" style="1" bestFit="1" customWidth="1"/>
    <col min="772" max="772" width="9.33203125" style="1" customWidth="1"/>
    <col min="773" max="773" width="8.88671875" style="1"/>
    <col min="774" max="774" width="5.33203125" style="1" customWidth="1"/>
    <col min="775" max="775" width="9.5546875" style="1" customWidth="1"/>
    <col min="776" max="1024" width="8.88671875" style="1"/>
    <col min="1025" max="1025" width="17.33203125" style="1" customWidth="1"/>
    <col min="1026" max="1026" width="29" style="1" customWidth="1"/>
    <col min="1027" max="1027" width="8.33203125" style="1" bestFit="1" customWidth="1"/>
    <col min="1028" max="1028" width="9.33203125" style="1" customWidth="1"/>
    <col min="1029" max="1029" width="8.88671875" style="1"/>
    <col min="1030" max="1030" width="5.33203125" style="1" customWidth="1"/>
    <col min="1031" max="1031" width="9.5546875" style="1" customWidth="1"/>
    <col min="1032" max="1280" width="8.88671875" style="1"/>
    <col min="1281" max="1281" width="17.33203125" style="1" customWidth="1"/>
    <col min="1282" max="1282" width="29" style="1" customWidth="1"/>
    <col min="1283" max="1283" width="8.33203125" style="1" bestFit="1" customWidth="1"/>
    <col min="1284" max="1284" width="9.33203125" style="1" customWidth="1"/>
    <col min="1285" max="1285" width="8.88671875" style="1"/>
    <col min="1286" max="1286" width="5.33203125" style="1" customWidth="1"/>
    <col min="1287" max="1287" width="9.5546875" style="1" customWidth="1"/>
    <col min="1288" max="1536" width="8.88671875" style="1"/>
    <col min="1537" max="1537" width="17.33203125" style="1" customWidth="1"/>
    <col min="1538" max="1538" width="29" style="1" customWidth="1"/>
    <col min="1539" max="1539" width="8.33203125" style="1" bestFit="1" customWidth="1"/>
    <col min="1540" max="1540" width="9.33203125" style="1" customWidth="1"/>
    <col min="1541" max="1541" width="8.88671875" style="1"/>
    <col min="1542" max="1542" width="5.33203125" style="1" customWidth="1"/>
    <col min="1543" max="1543" width="9.5546875" style="1" customWidth="1"/>
    <col min="1544" max="1792" width="8.88671875" style="1"/>
    <col min="1793" max="1793" width="17.33203125" style="1" customWidth="1"/>
    <col min="1794" max="1794" width="29" style="1" customWidth="1"/>
    <col min="1795" max="1795" width="8.33203125" style="1" bestFit="1" customWidth="1"/>
    <col min="1796" max="1796" width="9.33203125" style="1" customWidth="1"/>
    <col min="1797" max="1797" width="8.88671875" style="1"/>
    <col min="1798" max="1798" width="5.33203125" style="1" customWidth="1"/>
    <col min="1799" max="1799" width="9.5546875" style="1" customWidth="1"/>
    <col min="1800" max="2048" width="8.88671875" style="1"/>
    <col min="2049" max="2049" width="17.33203125" style="1" customWidth="1"/>
    <col min="2050" max="2050" width="29" style="1" customWidth="1"/>
    <col min="2051" max="2051" width="8.33203125" style="1" bestFit="1" customWidth="1"/>
    <col min="2052" max="2052" width="9.33203125" style="1" customWidth="1"/>
    <col min="2053" max="2053" width="8.88671875" style="1"/>
    <col min="2054" max="2054" width="5.33203125" style="1" customWidth="1"/>
    <col min="2055" max="2055" width="9.5546875" style="1" customWidth="1"/>
    <col min="2056" max="2304" width="8.88671875" style="1"/>
    <col min="2305" max="2305" width="17.33203125" style="1" customWidth="1"/>
    <col min="2306" max="2306" width="29" style="1" customWidth="1"/>
    <col min="2307" max="2307" width="8.33203125" style="1" bestFit="1" customWidth="1"/>
    <col min="2308" max="2308" width="9.33203125" style="1" customWidth="1"/>
    <col min="2309" max="2309" width="8.88671875" style="1"/>
    <col min="2310" max="2310" width="5.33203125" style="1" customWidth="1"/>
    <col min="2311" max="2311" width="9.5546875" style="1" customWidth="1"/>
    <col min="2312" max="2560" width="8.88671875" style="1"/>
    <col min="2561" max="2561" width="17.33203125" style="1" customWidth="1"/>
    <col min="2562" max="2562" width="29" style="1" customWidth="1"/>
    <col min="2563" max="2563" width="8.33203125" style="1" bestFit="1" customWidth="1"/>
    <col min="2564" max="2564" width="9.33203125" style="1" customWidth="1"/>
    <col min="2565" max="2565" width="8.88671875" style="1"/>
    <col min="2566" max="2566" width="5.33203125" style="1" customWidth="1"/>
    <col min="2567" max="2567" width="9.5546875" style="1" customWidth="1"/>
    <col min="2568" max="2816" width="8.88671875" style="1"/>
    <col min="2817" max="2817" width="17.33203125" style="1" customWidth="1"/>
    <col min="2818" max="2818" width="29" style="1" customWidth="1"/>
    <col min="2819" max="2819" width="8.33203125" style="1" bestFit="1" customWidth="1"/>
    <col min="2820" max="2820" width="9.33203125" style="1" customWidth="1"/>
    <col min="2821" max="2821" width="8.88671875" style="1"/>
    <col min="2822" max="2822" width="5.33203125" style="1" customWidth="1"/>
    <col min="2823" max="2823" width="9.5546875" style="1" customWidth="1"/>
    <col min="2824" max="3072" width="8.88671875" style="1"/>
    <col min="3073" max="3073" width="17.33203125" style="1" customWidth="1"/>
    <col min="3074" max="3074" width="29" style="1" customWidth="1"/>
    <col min="3075" max="3075" width="8.33203125" style="1" bestFit="1" customWidth="1"/>
    <col min="3076" max="3076" width="9.33203125" style="1" customWidth="1"/>
    <col min="3077" max="3077" width="8.88671875" style="1"/>
    <col min="3078" max="3078" width="5.33203125" style="1" customWidth="1"/>
    <col min="3079" max="3079" width="9.5546875" style="1" customWidth="1"/>
    <col min="3080" max="3328" width="8.88671875" style="1"/>
    <col min="3329" max="3329" width="17.33203125" style="1" customWidth="1"/>
    <col min="3330" max="3330" width="29" style="1" customWidth="1"/>
    <col min="3331" max="3331" width="8.33203125" style="1" bestFit="1" customWidth="1"/>
    <col min="3332" max="3332" width="9.33203125" style="1" customWidth="1"/>
    <col min="3333" max="3333" width="8.88671875" style="1"/>
    <col min="3334" max="3334" width="5.33203125" style="1" customWidth="1"/>
    <col min="3335" max="3335" width="9.5546875" style="1" customWidth="1"/>
    <col min="3336" max="3584" width="8.88671875" style="1"/>
    <col min="3585" max="3585" width="17.33203125" style="1" customWidth="1"/>
    <col min="3586" max="3586" width="29" style="1" customWidth="1"/>
    <col min="3587" max="3587" width="8.33203125" style="1" bestFit="1" customWidth="1"/>
    <col min="3588" max="3588" width="9.33203125" style="1" customWidth="1"/>
    <col min="3589" max="3589" width="8.88671875" style="1"/>
    <col min="3590" max="3590" width="5.33203125" style="1" customWidth="1"/>
    <col min="3591" max="3591" width="9.5546875" style="1" customWidth="1"/>
    <col min="3592" max="3840" width="8.88671875" style="1"/>
    <col min="3841" max="3841" width="17.33203125" style="1" customWidth="1"/>
    <col min="3842" max="3842" width="29" style="1" customWidth="1"/>
    <col min="3843" max="3843" width="8.33203125" style="1" bestFit="1" customWidth="1"/>
    <col min="3844" max="3844" width="9.33203125" style="1" customWidth="1"/>
    <col min="3845" max="3845" width="8.88671875" style="1"/>
    <col min="3846" max="3846" width="5.33203125" style="1" customWidth="1"/>
    <col min="3847" max="3847" width="9.5546875" style="1" customWidth="1"/>
    <col min="3848" max="4096" width="8.88671875" style="1"/>
    <col min="4097" max="4097" width="17.33203125" style="1" customWidth="1"/>
    <col min="4098" max="4098" width="29" style="1" customWidth="1"/>
    <col min="4099" max="4099" width="8.33203125" style="1" bestFit="1" customWidth="1"/>
    <col min="4100" max="4100" width="9.33203125" style="1" customWidth="1"/>
    <col min="4101" max="4101" width="8.88671875" style="1"/>
    <col min="4102" max="4102" width="5.33203125" style="1" customWidth="1"/>
    <col min="4103" max="4103" width="9.5546875" style="1" customWidth="1"/>
    <col min="4104" max="4352" width="8.88671875" style="1"/>
    <col min="4353" max="4353" width="17.33203125" style="1" customWidth="1"/>
    <col min="4354" max="4354" width="29" style="1" customWidth="1"/>
    <col min="4355" max="4355" width="8.33203125" style="1" bestFit="1" customWidth="1"/>
    <col min="4356" max="4356" width="9.33203125" style="1" customWidth="1"/>
    <col min="4357" max="4357" width="8.88671875" style="1"/>
    <col min="4358" max="4358" width="5.33203125" style="1" customWidth="1"/>
    <col min="4359" max="4359" width="9.5546875" style="1" customWidth="1"/>
    <col min="4360" max="4608" width="8.88671875" style="1"/>
    <col min="4609" max="4609" width="17.33203125" style="1" customWidth="1"/>
    <col min="4610" max="4610" width="29" style="1" customWidth="1"/>
    <col min="4611" max="4611" width="8.33203125" style="1" bestFit="1" customWidth="1"/>
    <col min="4612" max="4612" width="9.33203125" style="1" customWidth="1"/>
    <col min="4613" max="4613" width="8.88671875" style="1"/>
    <col min="4614" max="4614" width="5.33203125" style="1" customWidth="1"/>
    <col min="4615" max="4615" width="9.5546875" style="1" customWidth="1"/>
    <col min="4616" max="4864" width="8.88671875" style="1"/>
    <col min="4865" max="4865" width="17.33203125" style="1" customWidth="1"/>
    <col min="4866" max="4866" width="29" style="1" customWidth="1"/>
    <col min="4867" max="4867" width="8.33203125" style="1" bestFit="1" customWidth="1"/>
    <col min="4868" max="4868" width="9.33203125" style="1" customWidth="1"/>
    <col min="4869" max="4869" width="8.88671875" style="1"/>
    <col min="4870" max="4870" width="5.33203125" style="1" customWidth="1"/>
    <col min="4871" max="4871" width="9.5546875" style="1" customWidth="1"/>
    <col min="4872" max="5120" width="8.88671875" style="1"/>
    <col min="5121" max="5121" width="17.33203125" style="1" customWidth="1"/>
    <col min="5122" max="5122" width="29" style="1" customWidth="1"/>
    <col min="5123" max="5123" width="8.33203125" style="1" bestFit="1" customWidth="1"/>
    <col min="5124" max="5124" width="9.33203125" style="1" customWidth="1"/>
    <col min="5125" max="5125" width="8.88671875" style="1"/>
    <col min="5126" max="5126" width="5.33203125" style="1" customWidth="1"/>
    <col min="5127" max="5127" width="9.5546875" style="1" customWidth="1"/>
    <col min="5128" max="5376" width="8.88671875" style="1"/>
    <col min="5377" max="5377" width="17.33203125" style="1" customWidth="1"/>
    <col min="5378" max="5378" width="29" style="1" customWidth="1"/>
    <col min="5379" max="5379" width="8.33203125" style="1" bestFit="1" customWidth="1"/>
    <col min="5380" max="5380" width="9.33203125" style="1" customWidth="1"/>
    <col min="5381" max="5381" width="8.88671875" style="1"/>
    <col min="5382" max="5382" width="5.33203125" style="1" customWidth="1"/>
    <col min="5383" max="5383" width="9.5546875" style="1" customWidth="1"/>
    <col min="5384" max="5632" width="8.88671875" style="1"/>
    <col min="5633" max="5633" width="17.33203125" style="1" customWidth="1"/>
    <col min="5634" max="5634" width="29" style="1" customWidth="1"/>
    <col min="5635" max="5635" width="8.33203125" style="1" bestFit="1" customWidth="1"/>
    <col min="5636" max="5636" width="9.33203125" style="1" customWidth="1"/>
    <col min="5637" max="5637" width="8.88671875" style="1"/>
    <col min="5638" max="5638" width="5.33203125" style="1" customWidth="1"/>
    <col min="5639" max="5639" width="9.5546875" style="1" customWidth="1"/>
    <col min="5640" max="5888" width="8.88671875" style="1"/>
    <col min="5889" max="5889" width="17.33203125" style="1" customWidth="1"/>
    <col min="5890" max="5890" width="29" style="1" customWidth="1"/>
    <col min="5891" max="5891" width="8.33203125" style="1" bestFit="1" customWidth="1"/>
    <col min="5892" max="5892" width="9.33203125" style="1" customWidth="1"/>
    <col min="5893" max="5893" width="8.88671875" style="1"/>
    <col min="5894" max="5894" width="5.33203125" style="1" customWidth="1"/>
    <col min="5895" max="5895" width="9.5546875" style="1" customWidth="1"/>
    <col min="5896" max="6144" width="8.88671875" style="1"/>
    <col min="6145" max="6145" width="17.33203125" style="1" customWidth="1"/>
    <col min="6146" max="6146" width="29" style="1" customWidth="1"/>
    <col min="6147" max="6147" width="8.33203125" style="1" bestFit="1" customWidth="1"/>
    <col min="6148" max="6148" width="9.33203125" style="1" customWidth="1"/>
    <col min="6149" max="6149" width="8.88671875" style="1"/>
    <col min="6150" max="6150" width="5.33203125" style="1" customWidth="1"/>
    <col min="6151" max="6151" width="9.5546875" style="1" customWidth="1"/>
    <col min="6152" max="6400" width="8.88671875" style="1"/>
    <col min="6401" max="6401" width="17.33203125" style="1" customWidth="1"/>
    <col min="6402" max="6402" width="29" style="1" customWidth="1"/>
    <col min="6403" max="6403" width="8.33203125" style="1" bestFit="1" customWidth="1"/>
    <col min="6404" max="6404" width="9.33203125" style="1" customWidth="1"/>
    <col min="6405" max="6405" width="8.88671875" style="1"/>
    <col min="6406" max="6406" width="5.33203125" style="1" customWidth="1"/>
    <col min="6407" max="6407" width="9.5546875" style="1" customWidth="1"/>
    <col min="6408" max="6656" width="8.88671875" style="1"/>
    <col min="6657" max="6657" width="17.33203125" style="1" customWidth="1"/>
    <col min="6658" max="6658" width="29" style="1" customWidth="1"/>
    <col min="6659" max="6659" width="8.33203125" style="1" bestFit="1" customWidth="1"/>
    <col min="6660" max="6660" width="9.33203125" style="1" customWidth="1"/>
    <col min="6661" max="6661" width="8.88671875" style="1"/>
    <col min="6662" max="6662" width="5.33203125" style="1" customWidth="1"/>
    <col min="6663" max="6663" width="9.5546875" style="1" customWidth="1"/>
    <col min="6664" max="6912" width="8.88671875" style="1"/>
    <col min="6913" max="6913" width="17.33203125" style="1" customWidth="1"/>
    <col min="6914" max="6914" width="29" style="1" customWidth="1"/>
    <col min="6915" max="6915" width="8.33203125" style="1" bestFit="1" customWidth="1"/>
    <col min="6916" max="6916" width="9.33203125" style="1" customWidth="1"/>
    <col min="6917" max="6917" width="8.88671875" style="1"/>
    <col min="6918" max="6918" width="5.33203125" style="1" customWidth="1"/>
    <col min="6919" max="6919" width="9.5546875" style="1" customWidth="1"/>
    <col min="6920" max="7168" width="8.88671875" style="1"/>
    <col min="7169" max="7169" width="17.33203125" style="1" customWidth="1"/>
    <col min="7170" max="7170" width="29" style="1" customWidth="1"/>
    <col min="7171" max="7171" width="8.33203125" style="1" bestFit="1" customWidth="1"/>
    <col min="7172" max="7172" width="9.33203125" style="1" customWidth="1"/>
    <col min="7173" max="7173" width="8.88671875" style="1"/>
    <col min="7174" max="7174" width="5.33203125" style="1" customWidth="1"/>
    <col min="7175" max="7175" width="9.5546875" style="1" customWidth="1"/>
    <col min="7176" max="7424" width="8.88671875" style="1"/>
    <col min="7425" max="7425" width="17.33203125" style="1" customWidth="1"/>
    <col min="7426" max="7426" width="29" style="1" customWidth="1"/>
    <col min="7427" max="7427" width="8.33203125" style="1" bestFit="1" customWidth="1"/>
    <col min="7428" max="7428" width="9.33203125" style="1" customWidth="1"/>
    <col min="7429" max="7429" width="8.88671875" style="1"/>
    <col min="7430" max="7430" width="5.33203125" style="1" customWidth="1"/>
    <col min="7431" max="7431" width="9.5546875" style="1" customWidth="1"/>
    <col min="7432" max="7680" width="8.88671875" style="1"/>
    <col min="7681" max="7681" width="17.33203125" style="1" customWidth="1"/>
    <col min="7682" max="7682" width="29" style="1" customWidth="1"/>
    <col min="7683" max="7683" width="8.33203125" style="1" bestFit="1" customWidth="1"/>
    <col min="7684" max="7684" width="9.33203125" style="1" customWidth="1"/>
    <col min="7685" max="7685" width="8.88671875" style="1"/>
    <col min="7686" max="7686" width="5.33203125" style="1" customWidth="1"/>
    <col min="7687" max="7687" width="9.5546875" style="1" customWidth="1"/>
    <col min="7688" max="7936" width="8.88671875" style="1"/>
    <col min="7937" max="7937" width="17.33203125" style="1" customWidth="1"/>
    <col min="7938" max="7938" width="29" style="1" customWidth="1"/>
    <col min="7939" max="7939" width="8.33203125" style="1" bestFit="1" customWidth="1"/>
    <col min="7940" max="7940" width="9.33203125" style="1" customWidth="1"/>
    <col min="7941" max="7941" width="8.88671875" style="1"/>
    <col min="7942" max="7942" width="5.33203125" style="1" customWidth="1"/>
    <col min="7943" max="7943" width="9.5546875" style="1" customWidth="1"/>
    <col min="7944" max="8192" width="8.88671875" style="1"/>
    <col min="8193" max="8193" width="17.33203125" style="1" customWidth="1"/>
    <col min="8194" max="8194" width="29" style="1" customWidth="1"/>
    <col min="8195" max="8195" width="8.33203125" style="1" bestFit="1" customWidth="1"/>
    <col min="8196" max="8196" width="9.33203125" style="1" customWidth="1"/>
    <col min="8197" max="8197" width="8.88671875" style="1"/>
    <col min="8198" max="8198" width="5.33203125" style="1" customWidth="1"/>
    <col min="8199" max="8199" width="9.5546875" style="1" customWidth="1"/>
    <col min="8200" max="8448" width="8.88671875" style="1"/>
    <col min="8449" max="8449" width="17.33203125" style="1" customWidth="1"/>
    <col min="8450" max="8450" width="29" style="1" customWidth="1"/>
    <col min="8451" max="8451" width="8.33203125" style="1" bestFit="1" customWidth="1"/>
    <col min="8452" max="8452" width="9.33203125" style="1" customWidth="1"/>
    <col min="8453" max="8453" width="8.88671875" style="1"/>
    <col min="8454" max="8454" width="5.33203125" style="1" customWidth="1"/>
    <col min="8455" max="8455" width="9.5546875" style="1" customWidth="1"/>
    <col min="8456" max="8704" width="8.88671875" style="1"/>
    <col min="8705" max="8705" width="17.33203125" style="1" customWidth="1"/>
    <col min="8706" max="8706" width="29" style="1" customWidth="1"/>
    <col min="8707" max="8707" width="8.33203125" style="1" bestFit="1" customWidth="1"/>
    <col min="8708" max="8708" width="9.33203125" style="1" customWidth="1"/>
    <col min="8709" max="8709" width="8.88671875" style="1"/>
    <col min="8710" max="8710" width="5.33203125" style="1" customWidth="1"/>
    <col min="8711" max="8711" width="9.5546875" style="1" customWidth="1"/>
    <col min="8712" max="8960" width="8.88671875" style="1"/>
    <col min="8961" max="8961" width="17.33203125" style="1" customWidth="1"/>
    <col min="8962" max="8962" width="29" style="1" customWidth="1"/>
    <col min="8963" max="8963" width="8.33203125" style="1" bestFit="1" customWidth="1"/>
    <col min="8964" max="8964" width="9.33203125" style="1" customWidth="1"/>
    <col min="8965" max="8965" width="8.88671875" style="1"/>
    <col min="8966" max="8966" width="5.33203125" style="1" customWidth="1"/>
    <col min="8967" max="8967" width="9.5546875" style="1" customWidth="1"/>
    <col min="8968" max="9216" width="8.88671875" style="1"/>
    <col min="9217" max="9217" width="17.33203125" style="1" customWidth="1"/>
    <col min="9218" max="9218" width="29" style="1" customWidth="1"/>
    <col min="9219" max="9219" width="8.33203125" style="1" bestFit="1" customWidth="1"/>
    <col min="9220" max="9220" width="9.33203125" style="1" customWidth="1"/>
    <col min="9221" max="9221" width="8.88671875" style="1"/>
    <col min="9222" max="9222" width="5.33203125" style="1" customWidth="1"/>
    <col min="9223" max="9223" width="9.5546875" style="1" customWidth="1"/>
    <col min="9224" max="9472" width="8.88671875" style="1"/>
    <col min="9473" max="9473" width="17.33203125" style="1" customWidth="1"/>
    <col min="9474" max="9474" width="29" style="1" customWidth="1"/>
    <col min="9475" max="9475" width="8.33203125" style="1" bestFit="1" customWidth="1"/>
    <col min="9476" max="9476" width="9.33203125" style="1" customWidth="1"/>
    <col min="9477" max="9477" width="8.88671875" style="1"/>
    <col min="9478" max="9478" width="5.33203125" style="1" customWidth="1"/>
    <col min="9479" max="9479" width="9.5546875" style="1" customWidth="1"/>
    <col min="9480" max="9728" width="8.88671875" style="1"/>
    <col min="9729" max="9729" width="17.33203125" style="1" customWidth="1"/>
    <col min="9730" max="9730" width="29" style="1" customWidth="1"/>
    <col min="9731" max="9731" width="8.33203125" style="1" bestFit="1" customWidth="1"/>
    <col min="9732" max="9732" width="9.33203125" style="1" customWidth="1"/>
    <col min="9733" max="9733" width="8.88671875" style="1"/>
    <col min="9734" max="9734" width="5.33203125" style="1" customWidth="1"/>
    <col min="9735" max="9735" width="9.5546875" style="1" customWidth="1"/>
    <col min="9736" max="9984" width="8.88671875" style="1"/>
    <col min="9985" max="9985" width="17.33203125" style="1" customWidth="1"/>
    <col min="9986" max="9986" width="29" style="1" customWidth="1"/>
    <col min="9987" max="9987" width="8.33203125" style="1" bestFit="1" customWidth="1"/>
    <col min="9988" max="9988" width="9.33203125" style="1" customWidth="1"/>
    <col min="9989" max="9989" width="8.88671875" style="1"/>
    <col min="9990" max="9990" width="5.33203125" style="1" customWidth="1"/>
    <col min="9991" max="9991" width="9.5546875" style="1" customWidth="1"/>
    <col min="9992" max="10240" width="8.88671875" style="1"/>
    <col min="10241" max="10241" width="17.33203125" style="1" customWidth="1"/>
    <col min="10242" max="10242" width="29" style="1" customWidth="1"/>
    <col min="10243" max="10243" width="8.33203125" style="1" bestFit="1" customWidth="1"/>
    <col min="10244" max="10244" width="9.33203125" style="1" customWidth="1"/>
    <col min="10245" max="10245" width="8.88671875" style="1"/>
    <col min="10246" max="10246" width="5.33203125" style="1" customWidth="1"/>
    <col min="10247" max="10247" width="9.5546875" style="1" customWidth="1"/>
    <col min="10248" max="10496" width="8.88671875" style="1"/>
    <col min="10497" max="10497" width="17.33203125" style="1" customWidth="1"/>
    <col min="10498" max="10498" width="29" style="1" customWidth="1"/>
    <col min="10499" max="10499" width="8.33203125" style="1" bestFit="1" customWidth="1"/>
    <col min="10500" max="10500" width="9.33203125" style="1" customWidth="1"/>
    <col min="10501" max="10501" width="8.88671875" style="1"/>
    <col min="10502" max="10502" width="5.33203125" style="1" customWidth="1"/>
    <col min="10503" max="10503" width="9.5546875" style="1" customWidth="1"/>
    <col min="10504" max="10752" width="8.88671875" style="1"/>
    <col min="10753" max="10753" width="17.33203125" style="1" customWidth="1"/>
    <col min="10754" max="10754" width="29" style="1" customWidth="1"/>
    <col min="10755" max="10755" width="8.33203125" style="1" bestFit="1" customWidth="1"/>
    <col min="10756" max="10756" width="9.33203125" style="1" customWidth="1"/>
    <col min="10757" max="10757" width="8.88671875" style="1"/>
    <col min="10758" max="10758" width="5.33203125" style="1" customWidth="1"/>
    <col min="10759" max="10759" width="9.5546875" style="1" customWidth="1"/>
    <col min="10760" max="11008" width="8.88671875" style="1"/>
    <col min="11009" max="11009" width="17.33203125" style="1" customWidth="1"/>
    <col min="11010" max="11010" width="29" style="1" customWidth="1"/>
    <col min="11011" max="11011" width="8.33203125" style="1" bestFit="1" customWidth="1"/>
    <col min="11012" max="11012" width="9.33203125" style="1" customWidth="1"/>
    <col min="11013" max="11013" width="8.88671875" style="1"/>
    <col min="11014" max="11014" width="5.33203125" style="1" customWidth="1"/>
    <col min="11015" max="11015" width="9.5546875" style="1" customWidth="1"/>
    <col min="11016" max="11264" width="8.88671875" style="1"/>
    <col min="11265" max="11265" width="17.33203125" style="1" customWidth="1"/>
    <col min="11266" max="11266" width="29" style="1" customWidth="1"/>
    <col min="11267" max="11267" width="8.33203125" style="1" bestFit="1" customWidth="1"/>
    <col min="11268" max="11268" width="9.33203125" style="1" customWidth="1"/>
    <col min="11269" max="11269" width="8.88671875" style="1"/>
    <col min="11270" max="11270" width="5.33203125" style="1" customWidth="1"/>
    <col min="11271" max="11271" width="9.5546875" style="1" customWidth="1"/>
    <col min="11272" max="11520" width="8.88671875" style="1"/>
    <col min="11521" max="11521" width="17.33203125" style="1" customWidth="1"/>
    <col min="11522" max="11522" width="29" style="1" customWidth="1"/>
    <col min="11523" max="11523" width="8.33203125" style="1" bestFit="1" customWidth="1"/>
    <col min="11524" max="11524" width="9.33203125" style="1" customWidth="1"/>
    <col min="11525" max="11525" width="8.88671875" style="1"/>
    <col min="11526" max="11526" width="5.33203125" style="1" customWidth="1"/>
    <col min="11527" max="11527" width="9.5546875" style="1" customWidth="1"/>
    <col min="11528" max="11776" width="8.88671875" style="1"/>
    <col min="11777" max="11777" width="17.33203125" style="1" customWidth="1"/>
    <col min="11778" max="11778" width="29" style="1" customWidth="1"/>
    <col min="11779" max="11779" width="8.33203125" style="1" bestFit="1" customWidth="1"/>
    <col min="11780" max="11780" width="9.33203125" style="1" customWidth="1"/>
    <col min="11781" max="11781" width="8.88671875" style="1"/>
    <col min="11782" max="11782" width="5.33203125" style="1" customWidth="1"/>
    <col min="11783" max="11783" width="9.5546875" style="1" customWidth="1"/>
    <col min="11784" max="12032" width="8.88671875" style="1"/>
    <col min="12033" max="12033" width="17.33203125" style="1" customWidth="1"/>
    <col min="12034" max="12034" width="29" style="1" customWidth="1"/>
    <col min="12035" max="12035" width="8.33203125" style="1" bestFit="1" customWidth="1"/>
    <col min="12036" max="12036" width="9.33203125" style="1" customWidth="1"/>
    <col min="12037" max="12037" width="8.88671875" style="1"/>
    <col min="12038" max="12038" width="5.33203125" style="1" customWidth="1"/>
    <col min="12039" max="12039" width="9.5546875" style="1" customWidth="1"/>
    <col min="12040" max="12288" width="8.88671875" style="1"/>
    <col min="12289" max="12289" width="17.33203125" style="1" customWidth="1"/>
    <col min="12290" max="12290" width="29" style="1" customWidth="1"/>
    <col min="12291" max="12291" width="8.33203125" style="1" bestFit="1" customWidth="1"/>
    <col min="12292" max="12292" width="9.33203125" style="1" customWidth="1"/>
    <col min="12293" max="12293" width="8.88671875" style="1"/>
    <col min="12294" max="12294" width="5.33203125" style="1" customWidth="1"/>
    <col min="12295" max="12295" width="9.5546875" style="1" customWidth="1"/>
    <col min="12296" max="12544" width="8.88671875" style="1"/>
    <col min="12545" max="12545" width="17.33203125" style="1" customWidth="1"/>
    <col min="12546" max="12546" width="29" style="1" customWidth="1"/>
    <col min="12547" max="12547" width="8.33203125" style="1" bestFit="1" customWidth="1"/>
    <col min="12548" max="12548" width="9.33203125" style="1" customWidth="1"/>
    <col min="12549" max="12549" width="8.88671875" style="1"/>
    <col min="12550" max="12550" width="5.33203125" style="1" customWidth="1"/>
    <col min="12551" max="12551" width="9.5546875" style="1" customWidth="1"/>
    <col min="12552" max="12800" width="8.88671875" style="1"/>
    <col min="12801" max="12801" width="17.33203125" style="1" customWidth="1"/>
    <col min="12802" max="12802" width="29" style="1" customWidth="1"/>
    <col min="12803" max="12803" width="8.33203125" style="1" bestFit="1" customWidth="1"/>
    <col min="12804" max="12804" width="9.33203125" style="1" customWidth="1"/>
    <col min="12805" max="12805" width="8.88671875" style="1"/>
    <col min="12806" max="12806" width="5.33203125" style="1" customWidth="1"/>
    <col min="12807" max="12807" width="9.5546875" style="1" customWidth="1"/>
    <col min="12808" max="13056" width="8.88671875" style="1"/>
    <col min="13057" max="13057" width="17.33203125" style="1" customWidth="1"/>
    <col min="13058" max="13058" width="29" style="1" customWidth="1"/>
    <col min="13059" max="13059" width="8.33203125" style="1" bestFit="1" customWidth="1"/>
    <col min="13060" max="13060" width="9.33203125" style="1" customWidth="1"/>
    <col min="13061" max="13061" width="8.88671875" style="1"/>
    <col min="13062" max="13062" width="5.33203125" style="1" customWidth="1"/>
    <col min="13063" max="13063" width="9.5546875" style="1" customWidth="1"/>
    <col min="13064" max="13312" width="8.88671875" style="1"/>
    <col min="13313" max="13313" width="17.33203125" style="1" customWidth="1"/>
    <col min="13314" max="13314" width="29" style="1" customWidth="1"/>
    <col min="13315" max="13315" width="8.33203125" style="1" bestFit="1" customWidth="1"/>
    <col min="13316" max="13316" width="9.33203125" style="1" customWidth="1"/>
    <col min="13317" max="13317" width="8.88671875" style="1"/>
    <col min="13318" max="13318" width="5.33203125" style="1" customWidth="1"/>
    <col min="13319" max="13319" width="9.5546875" style="1" customWidth="1"/>
    <col min="13320" max="13568" width="8.88671875" style="1"/>
    <col min="13569" max="13569" width="17.33203125" style="1" customWidth="1"/>
    <col min="13570" max="13570" width="29" style="1" customWidth="1"/>
    <col min="13571" max="13571" width="8.33203125" style="1" bestFit="1" customWidth="1"/>
    <col min="13572" max="13572" width="9.33203125" style="1" customWidth="1"/>
    <col min="13573" max="13573" width="8.88671875" style="1"/>
    <col min="13574" max="13574" width="5.33203125" style="1" customWidth="1"/>
    <col min="13575" max="13575" width="9.5546875" style="1" customWidth="1"/>
    <col min="13576" max="13824" width="8.88671875" style="1"/>
    <col min="13825" max="13825" width="17.33203125" style="1" customWidth="1"/>
    <col min="13826" max="13826" width="29" style="1" customWidth="1"/>
    <col min="13827" max="13827" width="8.33203125" style="1" bestFit="1" customWidth="1"/>
    <col min="13828" max="13828" width="9.33203125" style="1" customWidth="1"/>
    <col min="13829" max="13829" width="8.88671875" style="1"/>
    <col min="13830" max="13830" width="5.33203125" style="1" customWidth="1"/>
    <col min="13831" max="13831" width="9.5546875" style="1" customWidth="1"/>
    <col min="13832" max="14080" width="8.88671875" style="1"/>
    <col min="14081" max="14081" width="17.33203125" style="1" customWidth="1"/>
    <col min="14082" max="14082" width="29" style="1" customWidth="1"/>
    <col min="14083" max="14083" width="8.33203125" style="1" bestFit="1" customWidth="1"/>
    <col min="14084" max="14084" width="9.33203125" style="1" customWidth="1"/>
    <col min="14085" max="14085" width="8.88671875" style="1"/>
    <col min="14086" max="14086" width="5.33203125" style="1" customWidth="1"/>
    <col min="14087" max="14087" width="9.5546875" style="1" customWidth="1"/>
    <col min="14088" max="14336" width="8.88671875" style="1"/>
    <col min="14337" max="14337" width="17.33203125" style="1" customWidth="1"/>
    <col min="14338" max="14338" width="29" style="1" customWidth="1"/>
    <col min="14339" max="14339" width="8.33203125" style="1" bestFit="1" customWidth="1"/>
    <col min="14340" max="14340" width="9.33203125" style="1" customWidth="1"/>
    <col min="14341" max="14341" width="8.88671875" style="1"/>
    <col min="14342" max="14342" width="5.33203125" style="1" customWidth="1"/>
    <col min="14343" max="14343" width="9.5546875" style="1" customWidth="1"/>
    <col min="14344" max="14592" width="8.88671875" style="1"/>
    <col min="14593" max="14593" width="17.33203125" style="1" customWidth="1"/>
    <col min="14594" max="14594" width="29" style="1" customWidth="1"/>
    <col min="14595" max="14595" width="8.33203125" style="1" bestFit="1" customWidth="1"/>
    <col min="14596" max="14596" width="9.33203125" style="1" customWidth="1"/>
    <col min="14597" max="14597" width="8.88671875" style="1"/>
    <col min="14598" max="14598" width="5.33203125" style="1" customWidth="1"/>
    <col min="14599" max="14599" width="9.5546875" style="1" customWidth="1"/>
    <col min="14600" max="14848" width="8.88671875" style="1"/>
    <col min="14849" max="14849" width="17.33203125" style="1" customWidth="1"/>
    <col min="14850" max="14850" width="29" style="1" customWidth="1"/>
    <col min="14851" max="14851" width="8.33203125" style="1" bestFit="1" customWidth="1"/>
    <col min="14852" max="14852" width="9.33203125" style="1" customWidth="1"/>
    <col min="14853" max="14853" width="8.88671875" style="1"/>
    <col min="14854" max="14854" width="5.33203125" style="1" customWidth="1"/>
    <col min="14855" max="14855" width="9.5546875" style="1" customWidth="1"/>
    <col min="14856" max="15104" width="8.88671875" style="1"/>
    <col min="15105" max="15105" width="17.33203125" style="1" customWidth="1"/>
    <col min="15106" max="15106" width="29" style="1" customWidth="1"/>
    <col min="15107" max="15107" width="8.33203125" style="1" bestFit="1" customWidth="1"/>
    <col min="15108" max="15108" width="9.33203125" style="1" customWidth="1"/>
    <col min="15109" max="15109" width="8.88671875" style="1"/>
    <col min="15110" max="15110" width="5.33203125" style="1" customWidth="1"/>
    <col min="15111" max="15111" width="9.5546875" style="1" customWidth="1"/>
    <col min="15112" max="15360" width="8.88671875" style="1"/>
    <col min="15361" max="15361" width="17.33203125" style="1" customWidth="1"/>
    <col min="15362" max="15362" width="29" style="1" customWidth="1"/>
    <col min="15363" max="15363" width="8.33203125" style="1" bestFit="1" customWidth="1"/>
    <col min="15364" max="15364" width="9.33203125" style="1" customWidth="1"/>
    <col min="15365" max="15365" width="8.88671875" style="1"/>
    <col min="15366" max="15366" width="5.33203125" style="1" customWidth="1"/>
    <col min="15367" max="15367" width="9.5546875" style="1" customWidth="1"/>
    <col min="15368" max="15616" width="8.88671875" style="1"/>
    <col min="15617" max="15617" width="17.33203125" style="1" customWidth="1"/>
    <col min="15618" max="15618" width="29" style="1" customWidth="1"/>
    <col min="15619" max="15619" width="8.33203125" style="1" bestFit="1" customWidth="1"/>
    <col min="15620" max="15620" width="9.33203125" style="1" customWidth="1"/>
    <col min="15621" max="15621" width="8.88671875" style="1"/>
    <col min="15622" max="15622" width="5.33203125" style="1" customWidth="1"/>
    <col min="15623" max="15623" width="9.5546875" style="1" customWidth="1"/>
    <col min="15624" max="15872" width="8.88671875" style="1"/>
    <col min="15873" max="15873" width="17.33203125" style="1" customWidth="1"/>
    <col min="15874" max="15874" width="29" style="1" customWidth="1"/>
    <col min="15875" max="15875" width="8.33203125" style="1" bestFit="1" customWidth="1"/>
    <col min="15876" max="15876" width="9.33203125" style="1" customWidth="1"/>
    <col min="15877" max="15877" width="8.88671875" style="1"/>
    <col min="15878" max="15878" width="5.33203125" style="1" customWidth="1"/>
    <col min="15879" max="15879" width="9.5546875" style="1" customWidth="1"/>
    <col min="15880" max="16128" width="8.88671875" style="1"/>
    <col min="16129" max="16129" width="17.33203125" style="1" customWidth="1"/>
    <col min="16130" max="16130" width="29" style="1" customWidth="1"/>
    <col min="16131" max="16131" width="8.33203125" style="1" bestFit="1" customWidth="1"/>
    <col min="16132" max="16132" width="9.33203125" style="1" customWidth="1"/>
    <col min="16133" max="16133" width="8.88671875" style="1"/>
    <col min="16134" max="16134" width="5.33203125" style="1" customWidth="1"/>
    <col min="16135" max="16135" width="9.5546875" style="1" customWidth="1"/>
    <col min="16136" max="16384" width="8.88671875" style="1"/>
  </cols>
  <sheetData>
    <row r="1" spans="1:4" ht="21" x14ac:dyDescent="0.3">
      <c r="B1" s="60" t="s">
        <v>72</v>
      </c>
      <c r="C1" s="25"/>
      <c r="D1" s="25"/>
    </row>
    <row r="2" spans="1:4" ht="21" x14ac:dyDescent="0.3">
      <c r="B2" s="60"/>
      <c r="C2" s="25"/>
      <c r="D2" s="25"/>
    </row>
    <row r="3" spans="1:4" ht="21" x14ac:dyDescent="0.3">
      <c r="B3" s="60"/>
      <c r="C3" s="25"/>
      <c r="D3" s="25"/>
    </row>
    <row r="5" spans="1:4" x14ac:dyDescent="0.3">
      <c r="A5" s="58" t="s">
        <v>32</v>
      </c>
      <c r="B5" s="62" t="s">
        <v>87</v>
      </c>
      <c r="C5" s="29"/>
      <c r="D5" s="29"/>
    </row>
    <row r="6" spans="1:4" x14ac:dyDescent="0.3">
      <c r="A6" s="61"/>
      <c r="B6" s="62"/>
      <c r="C6" s="29"/>
      <c r="D6" s="29"/>
    </row>
    <row r="7" spans="1:4" x14ac:dyDescent="0.3">
      <c r="A7" s="59"/>
      <c r="B7" s="62"/>
      <c r="C7" s="29"/>
      <c r="D7" s="29"/>
    </row>
    <row r="8" spans="1:4" x14ac:dyDescent="0.3">
      <c r="B8" s="2"/>
    </row>
    <row r="9" spans="1:4" x14ac:dyDescent="0.3">
      <c r="A9" s="63" t="s">
        <v>33</v>
      </c>
      <c r="B9" s="26" t="s">
        <v>60</v>
      </c>
      <c r="C9" s="29"/>
      <c r="D9" s="29"/>
    </row>
    <row r="10" spans="1:4" x14ac:dyDescent="0.3">
      <c r="A10" s="64"/>
      <c r="B10" s="30" t="s">
        <v>61</v>
      </c>
      <c r="C10" s="29"/>
      <c r="D10" s="29"/>
    </row>
    <row r="11" spans="1:4" x14ac:dyDescent="0.3">
      <c r="A11" s="65"/>
      <c r="B11" s="26" t="s">
        <v>62</v>
      </c>
      <c r="C11" s="29"/>
      <c r="D11" s="29"/>
    </row>
    <row r="14" spans="1:4" x14ac:dyDescent="0.3">
      <c r="A14" s="24" t="s">
        <v>34</v>
      </c>
      <c r="B14" s="3" t="s">
        <v>35</v>
      </c>
      <c r="C14" s="31"/>
      <c r="D14" s="31"/>
    </row>
    <row r="16" spans="1:4" x14ac:dyDescent="0.3">
      <c r="C16" s="4" t="s">
        <v>36</v>
      </c>
    </row>
    <row r="17" spans="1:4" x14ac:dyDescent="0.3">
      <c r="A17" s="58" t="s">
        <v>37</v>
      </c>
      <c r="B17" s="5" t="s">
        <v>38</v>
      </c>
      <c r="C17" s="6" t="s">
        <v>73</v>
      </c>
    </row>
    <row r="18" spans="1:4" x14ac:dyDescent="0.3">
      <c r="A18" s="59"/>
      <c r="B18" s="5" t="s">
        <v>65</v>
      </c>
      <c r="C18" s="6" t="s">
        <v>73</v>
      </c>
      <c r="D18" s="32"/>
    </row>
    <row r="21" spans="1:4" x14ac:dyDescent="0.3">
      <c r="A21" s="24" t="s">
        <v>63</v>
      </c>
      <c r="B21" s="5" t="s">
        <v>39</v>
      </c>
    </row>
    <row r="24" spans="1:4" x14ac:dyDescent="0.3">
      <c r="A24" s="66" t="s">
        <v>40</v>
      </c>
      <c r="B24" s="57" t="s">
        <v>64</v>
      </c>
      <c r="C24" s="33"/>
      <c r="D24" s="33"/>
    </row>
    <row r="25" spans="1:4" ht="13.95" customHeight="1" x14ac:dyDescent="0.3">
      <c r="A25" s="67"/>
      <c r="B25" s="57"/>
      <c r="C25" s="33"/>
      <c r="D25" s="33"/>
    </row>
    <row r="26" spans="1:4" x14ac:dyDescent="0.3">
      <c r="B26" s="57"/>
    </row>
    <row r="27" spans="1:4" x14ac:dyDescent="0.3">
      <c r="B27" s="57" t="s">
        <v>74</v>
      </c>
    </row>
    <row r="28" spans="1:4" x14ac:dyDescent="0.3">
      <c r="B28" s="57"/>
    </row>
    <row r="29" spans="1:4" x14ac:dyDescent="0.3">
      <c r="B29" s="57"/>
    </row>
    <row r="30" spans="1:4" x14ac:dyDescent="0.3">
      <c r="B30" s="68" t="s">
        <v>75</v>
      </c>
    </row>
    <row r="31" spans="1:4" x14ac:dyDescent="0.3">
      <c r="B31" s="68"/>
    </row>
    <row r="32" spans="1:4" x14ac:dyDescent="0.3">
      <c r="B32" s="68"/>
    </row>
    <row r="33" spans="2:2" x14ac:dyDescent="0.3">
      <c r="B33" s="57" t="s">
        <v>76</v>
      </c>
    </row>
    <row r="34" spans="2:2" x14ac:dyDescent="0.3">
      <c r="B34" s="57"/>
    </row>
    <row r="35" spans="2:2" x14ac:dyDescent="0.3">
      <c r="B35" s="57"/>
    </row>
  </sheetData>
  <mergeCells count="10">
    <mergeCell ref="B33:B35"/>
    <mergeCell ref="A17:A18"/>
    <mergeCell ref="B1:B3"/>
    <mergeCell ref="A5:A7"/>
    <mergeCell ref="B5:B7"/>
    <mergeCell ref="A9:A11"/>
    <mergeCell ref="A24:A25"/>
    <mergeCell ref="B30:B32"/>
    <mergeCell ref="B24:B26"/>
    <mergeCell ref="B27:B29"/>
  </mergeCells>
  <hyperlinks>
    <hyperlink ref="B14" r:id="rId1" xr:uid="{8D27323E-2E08-4556-BF38-3D3C86498A39}"/>
  </hyperlinks>
  <pageMargins left="0.7" right="0.7" top="0.75" bottom="0.75" header="0.3" footer="0.3"/>
  <pageSetup orientation="portrait" r:id="rId2"/>
  <headerFooter>
    <oddHeader>&amp;L&amp;"Calibri"&amp;10&amp;K000000S&amp;P Global Public&amp;1#</oddHeader>
  </headerFooter>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08F396-CF28-4D24-8605-631227F88E46}">
  <dimension ref="A1:Z34"/>
  <sheetViews>
    <sheetView zoomScale="80" zoomScaleNormal="80" workbookViewId="0"/>
  </sheetViews>
  <sheetFormatPr defaultColWidth="8.88671875" defaultRowHeight="13.2" x14ac:dyDescent="0.25"/>
  <cols>
    <col min="1" max="1" width="29.33203125" style="12" bestFit="1" customWidth="1"/>
    <col min="2" max="2" width="15.109375" style="12" bestFit="1" customWidth="1"/>
    <col min="3" max="3" width="14.88671875" style="12" bestFit="1" customWidth="1"/>
    <col min="4" max="4" width="23.5546875" style="12" customWidth="1"/>
    <col min="5" max="13" width="16.109375" style="16" bestFit="1" customWidth="1"/>
    <col min="14" max="14" width="17.88671875" style="12" bestFit="1" customWidth="1"/>
    <col min="15" max="23" width="21.88671875" style="12" bestFit="1" customWidth="1"/>
    <col min="24" max="24" width="17.77734375" style="17" bestFit="1" customWidth="1"/>
    <col min="25" max="25" width="8.77734375" style="39" bestFit="1" customWidth="1"/>
    <col min="26" max="16384" width="8.88671875" style="12"/>
  </cols>
  <sheetData>
    <row r="1" spans="1:26" x14ac:dyDescent="0.25">
      <c r="A1" s="46" t="s">
        <v>90</v>
      </c>
    </row>
    <row r="2" spans="1:26" ht="13.8" thickBot="1" x14ac:dyDescent="0.3">
      <c r="A2" s="47" t="s">
        <v>16</v>
      </c>
      <c r="B2" s="47" t="s">
        <v>17</v>
      </c>
      <c r="C2" s="47" t="s">
        <v>18</v>
      </c>
      <c r="D2" s="47" t="s">
        <v>19</v>
      </c>
      <c r="E2" s="52" t="s">
        <v>48</v>
      </c>
      <c r="F2" s="53" t="s">
        <v>51</v>
      </c>
      <c r="G2" s="53" t="s">
        <v>53</v>
      </c>
      <c r="H2" s="54" t="s">
        <v>55</v>
      </c>
      <c r="I2" s="54" t="s">
        <v>66</v>
      </c>
      <c r="J2" s="54" t="s">
        <v>67</v>
      </c>
      <c r="K2" s="54" t="s">
        <v>68</v>
      </c>
      <c r="L2" s="54" t="s">
        <v>69</v>
      </c>
      <c r="M2" s="54" t="s">
        <v>70</v>
      </c>
      <c r="N2" s="11" t="s">
        <v>43</v>
      </c>
      <c r="O2" s="36" t="str">
        <f>E2&amp;" Weight"</f>
        <v>SPCodePR-1 Weight</v>
      </c>
      <c r="P2" s="36" t="str">
        <f>F2&amp;" Weight"</f>
        <v>SPCodePR-2 Weight</v>
      </c>
      <c r="Q2" s="36" t="str">
        <f>G2&amp;" Weight"</f>
        <v>SPCodePR-3 Weight</v>
      </c>
      <c r="R2" s="36" t="str">
        <f>H2&amp;" Weight"</f>
        <v>SPCodePR-4 Weight</v>
      </c>
      <c r="S2" s="36" t="str">
        <f t="shared" ref="S2:W2" si="0">I2&amp;" Weight"</f>
        <v>SPCodePR-5 Weight</v>
      </c>
      <c r="T2" s="36" t="str">
        <f t="shared" si="0"/>
        <v>SPCodePR-6 Weight</v>
      </c>
      <c r="U2" s="36" t="str">
        <f t="shared" si="0"/>
        <v>SPCodePR-7 Weight</v>
      </c>
      <c r="V2" s="36" t="str">
        <f t="shared" si="0"/>
        <v>SPCodePR-8 Weight</v>
      </c>
      <c r="W2" s="36" t="str">
        <f t="shared" si="0"/>
        <v>SPCodePR-9 Weight</v>
      </c>
      <c r="X2" s="48" t="s">
        <v>30</v>
      </c>
      <c r="Y2" s="49" t="s">
        <v>31</v>
      </c>
      <c r="Z2" s="15"/>
    </row>
    <row r="3" spans="1:26" x14ac:dyDescent="0.25">
      <c r="A3" s="50" t="s">
        <v>44</v>
      </c>
      <c r="B3" s="51" t="s">
        <v>45</v>
      </c>
      <c r="C3" s="51">
        <v>20250730</v>
      </c>
      <c r="D3" s="12">
        <f>VLOOKUP(B3&amp;C3,'SDL Files'!A:I,9,0)</f>
        <v>388.83297823083097</v>
      </c>
      <c r="E3" s="13">
        <f>VLOOKUP(E$2&amp;$C3,'SDCL Files'!$A:$K,11,0)</f>
        <v>315.21039237966801</v>
      </c>
      <c r="F3" s="13">
        <f>VLOOKUP(F$2&amp;$C3,'SDCL Files'!$A:$K,11,0)</f>
        <v>803.19821230743901</v>
      </c>
      <c r="G3" s="13">
        <f>VLOOKUP(G$2&amp;$C3,'SDCL Files'!$A:$K,11,0)</f>
        <v>701.85404925343903</v>
      </c>
      <c r="H3" s="13">
        <f>VLOOKUP(H$2&amp;$C3,'SDCL Files'!$A:$K,11,0)</f>
        <v>382.75748252879498</v>
      </c>
      <c r="I3" s="13">
        <f>VLOOKUP(I$2&amp;$C3,'SDCL Files'!$A:$K,11,0)</f>
        <v>360.40712611384703</v>
      </c>
      <c r="J3" s="13">
        <f>VLOOKUP(J$2&amp;$C3,'SDCL Files'!$A:$K,11,0)</f>
        <v>293.80510134241302</v>
      </c>
      <c r="K3" s="13">
        <f>VLOOKUP(K$2&amp;$C3,'SDCL Files'!$A:$K,11,0)</f>
        <v>379.67782184781299</v>
      </c>
      <c r="L3" s="13">
        <f>VLOOKUP(L$2&amp;$C3,'SDCL Files'!$A:$K,11,0)</f>
        <v>426.21677750789001</v>
      </c>
      <c r="M3" s="13">
        <f>VLOOKUP(M$2&amp;$C3,'SDCL Files'!$A:$K,11,0)</f>
        <v>520.59385980536501</v>
      </c>
      <c r="N3" s="55"/>
      <c r="O3" s="56"/>
      <c r="P3" s="56"/>
      <c r="Q3" s="56"/>
      <c r="R3" s="56"/>
      <c r="S3" s="56"/>
      <c r="T3" s="56"/>
      <c r="U3" s="56"/>
      <c r="V3" s="56"/>
      <c r="W3" s="56"/>
      <c r="X3" s="37">
        <f>VLOOKUP(B3&amp;C3,'SDL Files'!A:I,9,0)</f>
        <v>388.83297823083097</v>
      </c>
      <c r="Y3" s="41" t="b">
        <f>ROUND(D3,9)=ROUND(X3,9)</f>
        <v>1</v>
      </c>
      <c r="Z3" s="15"/>
    </row>
    <row r="4" spans="1:26" x14ac:dyDescent="0.25">
      <c r="A4" s="50" t="s">
        <v>44</v>
      </c>
      <c r="B4" s="51" t="s">
        <v>45</v>
      </c>
      <c r="C4" s="51">
        <v>20250802</v>
      </c>
      <c r="D4" s="12">
        <f>VLOOKUP(B4&amp;C4,'SDL Files'!A:I,9,0)</f>
        <v>388.49159112354499</v>
      </c>
      <c r="E4" s="13">
        <f>VLOOKUP(E$2&amp;$C4,'SDCL Files'!$A:$K,11,0)</f>
        <v>313.745299328915</v>
      </c>
      <c r="F4" s="13">
        <f>VLOOKUP(F$2&amp;$C4,'SDCL Files'!$A:$K,11,0)</f>
        <v>811.08152023804701</v>
      </c>
      <c r="G4" s="13">
        <f>VLOOKUP(G$2&amp;$C4,'SDCL Files'!$A:$K,11,0)</f>
        <v>692.36866221019795</v>
      </c>
      <c r="H4" s="13">
        <f>VLOOKUP(H$2&amp;$C4,'SDCL Files'!$A:$K,11,0)</f>
        <v>384.83633734065</v>
      </c>
      <c r="I4" s="13">
        <f>VLOOKUP(I$2&amp;$C4,'SDCL Files'!$A:$K,11,0)</f>
        <v>363.260977146426</v>
      </c>
      <c r="J4" s="13">
        <f>VLOOKUP(J$2&amp;$C4,'SDCL Files'!$A:$K,11,0)</f>
        <v>292.42027159887698</v>
      </c>
      <c r="K4" s="13">
        <f>VLOOKUP(K$2&amp;$C4,'SDCL Files'!$A:$K,11,0)</f>
        <v>379.66359766355203</v>
      </c>
      <c r="L4" s="13">
        <f>VLOOKUP(L$2&amp;$C4,'SDCL Files'!$A:$K,11,0)</f>
        <v>423.72998284775798</v>
      </c>
      <c r="M4" s="13">
        <f>VLOOKUP(M$2&amp;$C4,'SDCL Files'!$A:$K,11,0)</f>
        <v>519.541880968957</v>
      </c>
      <c r="N4" s="34">
        <f>VLOOKUP(C4,'Rebalance Relation'!A:B,2,0)</f>
        <v>20250730</v>
      </c>
      <c r="O4" s="35">
        <f>VLOOKUP(E$2&amp;$N4,'SDCL Files'!$A:$N,14,0)</f>
        <v>0.11482274402159</v>
      </c>
      <c r="P4" s="35">
        <f>VLOOKUP(F$2&amp;$N4,'SDCL Files'!$A:$N,14,0)</f>
        <v>0.1101812060609</v>
      </c>
      <c r="Q4" s="35">
        <f>VLOOKUP(G$2&amp;$N4,'SDCL Files'!$A:$N,14,0)</f>
        <v>0.11124869235842</v>
      </c>
      <c r="R4" s="35">
        <f>VLOOKUP(H$2&amp;$N4,'SDCL Files'!$A:$N,14,0)</f>
        <v>0.11424945518882999</v>
      </c>
      <c r="S4" s="35">
        <f>VLOOKUP(I$2&amp;$N4,'SDCL Files'!$A:$N,14,0)</f>
        <v>0.10763487311809</v>
      </c>
      <c r="T4" s="35">
        <f>VLOOKUP(J$2&amp;$N4,'SDCL Files'!$A:$N,14,0)</f>
        <v>0.11161693052177001</v>
      </c>
      <c r="U4" s="35">
        <f>VLOOKUP(K$2&amp;$N4,'SDCL Files'!$A:$N,14,0)</f>
        <v>0.11109977363442</v>
      </c>
      <c r="V4" s="35">
        <f>VLOOKUP(L$2&amp;$N4,'SDCL Files'!$A:$N,14,0)</f>
        <v>0.11062889115777</v>
      </c>
      <c r="W4" s="35">
        <f>VLOOKUP(M$2&amp;$N4,'SDCL Files'!$A:$N,14,0)</f>
        <v>0.10851743393821001</v>
      </c>
      <c r="X4" s="37" cm="1">
        <f t="array" ref="X4">X3*(1+SUMPRODUCT(O4:W4,E4:M4/E3:M3-1))</f>
        <v>388.49159112354459</v>
      </c>
      <c r="Y4" s="41" t="b">
        <f t="shared" ref="Y4:Y14" si="1">ROUND(D4,9)=ROUND(X4,9)</f>
        <v>1</v>
      </c>
    </row>
    <row r="5" spans="1:26" x14ac:dyDescent="0.25">
      <c r="A5" s="50" t="s">
        <v>44</v>
      </c>
      <c r="B5" s="51" t="s">
        <v>45</v>
      </c>
      <c r="C5" s="51">
        <v>20250803</v>
      </c>
      <c r="D5" s="12">
        <f>VLOOKUP(B5&amp;C5,'SDL Files'!A:I,9,0)</f>
        <v>389.460010173559</v>
      </c>
      <c r="E5" s="13">
        <f>VLOOKUP(E$2&amp;$C5,'SDCL Files'!$A:$K,11,0)</f>
        <v>311.955059434963</v>
      </c>
      <c r="F5" s="13">
        <f>VLOOKUP(F$2&amp;$C5,'SDCL Files'!$A:$K,11,0)</f>
        <v>809.80948086650699</v>
      </c>
      <c r="G5" s="13">
        <f>VLOOKUP(G$2&amp;$C5,'SDCL Files'!$A:$K,11,0)</f>
        <v>708.63926825620695</v>
      </c>
      <c r="H5" s="13">
        <f>VLOOKUP(H$2&amp;$C5,'SDCL Files'!$A:$K,11,0)</f>
        <v>385.60324927046997</v>
      </c>
      <c r="I5" s="13">
        <f>VLOOKUP(I$2&amp;$C5,'SDCL Files'!$A:$K,11,0)</f>
        <v>373.02395292067001</v>
      </c>
      <c r="J5" s="13">
        <f>VLOOKUP(J$2&amp;$C5,'SDCL Files'!$A:$K,11,0)</f>
        <v>294.80281980034698</v>
      </c>
      <c r="K5" s="13">
        <f>VLOOKUP(K$2&amp;$C5,'SDCL Files'!$A:$K,11,0)</f>
        <v>377.96280410520899</v>
      </c>
      <c r="L5" s="13">
        <f>VLOOKUP(L$2&amp;$C5,'SDCL Files'!$A:$K,11,0)</f>
        <v>417.88950204016697</v>
      </c>
      <c r="M5" s="13">
        <f>VLOOKUP(M$2&amp;$C5,'SDCL Files'!$A:$K,11,0)</f>
        <v>513.31543313597501</v>
      </c>
      <c r="N5" s="34">
        <f>VLOOKUP(C5,'Rebalance Relation'!A:B,2,0)</f>
        <v>20250802</v>
      </c>
      <c r="O5" s="35">
        <f>VLOOKUP(E$2&amp;$N5,'SDCL Files'!$A:$N,14,0)</f>
        <v>0.11438948121338</v>
      </c>
      <c r="P5" s="35">
        <f>VLOOKUP(F$2&amp;$N5,'SDCL Files'!$A:$N,14,0)</f>
        <v>0.11136039534304</v>
      </c>
      <c r="Q5" s="35">
        <f>VLOOKUP(G$2&amp;$N5,'SDCL Files'!$A:$N,14,0)</f>
        <v>0.10984163191886</v>
      </c>
      <c r="R5" s="35">
        <f>VLOOKUP(H$2&amp;$N5,'SDCL Files'!$A:$N,14,0)</f>
        <v>0.11497091553308</v>
      </c>
      <c r="S5" s="35">
        <f>VLOOKUP(I$2&amp;$N5,'SDCL Files'!$A:$N,14,0)</f>
        <v>0.10858250320119001</v>
      </c>
      <c r="T5" s="35">
        <f>VLOOKUP(J$2&amp;$N5,'SDCL Files'!$A:$N,14,0)</f>
        <v>0.11118845304968</v>
      </c>
      <c r="U5" s="35">
        <f>VLOOKUP(K$2&amp;$N5,'SDCL Files'!$A:$N,14,0)</f>
        <v>0.11119323671501</v>
      </c>
      <c r="V5" s="35">
        <f>VLOOKUP(L$2&amp;$N5,'SDCL Files'!$A:$N,14,0)</f>
        <v>0.11008006632342</v>
      </c>
      <c r="W5" s="35">
        <f>VLOOKUP(M$2&amp;$N5,'SDCL Files'!$A:$N,14,0)</f>
        <v>0.10839331670233</v>
      </c>
      <c r="X5" s="37" cm="1">
        <f t="array" ref="X5">X4*(1+SUMPRODUCT(O5:W5,E5:M5/E4:M4-1))</f>
        <v>389.46001017355803</v>
      </c>
      <c r="Y5" s="41" t="b">
        <f t="shared" si="1"/>
        <v>1</v>
      </c>
    </row>
    <row r="6" spans="1:26" x14ac:dyDescent="0.25">
      <c r="A6" s="50" t="s">
        <v>44</v>
      </c>
      <c r="B6" s="51" t="s">
        <v>45</v>
      </c>
      <c r="C6" s="51">
        <v>20250804</v>
      </c>
      <c r="D6" s="12">
        <f>VLOOKUP(B6&amp;C6,'SDL Files'!A:I,9,0)</f>
        <v>386.93810382410197</v>
      </c>
      <c r="E6" s="13">
        <f>VLOOKUP(E$2&amp;$C6,'SDCL Files'!$A:$K,11,0)</f>
        <v>309.13295084173899</v>
      </c>
      <c r="F6" s="13">
        <f>VLOOKUP(F$2&amp;$C6,'SDCL Files'!$A:$K,11,0)</f>
        <v>807.45043475373495</v>
      </c>
      <c r="G6" s="13">
        <f>VLOOKUP(G$2&amp;$C6,'SDCL Files'!$A:$K,11,0)</f>
        <v>693.28754915066895</v>
      </c>
      <c r="H6" s="13">
        <f>VLOOKUP(H$2&amp;$C6,'SDCL Files'!$A:$K,11,0)</f>
        <v>382.28244809443697</v>
      </c>
      <c r="I6" s="13">
        <f>VLOOKUP(I$2&amp;$C6,'SDCL Files'!$A:$K,11,0)</f>
        <v>376.498920764437</v>
      </c>
      <c r="J6" s="13">
        <f>VLOOKUP(J$2&amp;$C6,'SDCL Files'!$A:$K,11,0)</f>
        <v>291.44689313721</v>
      </c>
      <c r="K6" s="13">
        <f>VLOOKUP(K$2&amp;$C6,'SDCL Files'!$A:$K,11,0)</f>
        <v>371.89348329125602</v>
      </c>
      <c r="L6" s="13">
        <f>VLOOKUP(L$2&amp;$C6,'SDCL Files'!$A:$K,11,0)</f>
        <v>421.07171656772101</v>
      </c>
      <c r="M6" s="13">
        <f>VLOOKUP(M$2&amp;$C6,'SDCL Files'!$A:$K,11,0)</f>
        <v>510.80886076815</v>
      </c>
      <c r="N6" s="34">
        <f>VLOOKUP(C6,'Rebalance Relation'!A:B,2,0)</f>
        <v>20250803</v>
      </c>
      <c r="O6" s="35">
        <f>VLOOKUP(E$2&amp;$N6,'SDCL Files'!$A:$N,14,0)</f>
        <v>0.11345395718369</v>
      </c>
      <c r="P6" s="35">
        <f>VLOOKUP(F$2&amp;$N6,'SDCL Files'!$A:$N,14,0)</f>
        <v>0.1109092750684</v>
      </c>
      <c r="Q6" s="35">
        <f>VLOOKUP(G$2&amp;$N6,'SDCL Files'!$A:$N,14,0)</f>
        <v>0.11214335388324</v>
      </c>
      <c r="R6" s="35">
        <f>VLOOKUP(H$2&amp;$N6,'SDCL Files'!$A:$N,14,0)</f>
        <v>0.11491357979502</v>
      </c>
      <c r="S6" s="35">
        <f>VLOOKUP(I$2&amp;$N6,'SDCL Files'!$A:$N,14,0)</f>
        <v>0.11122350442098999</v>
      </c>
      <c r="T6" s="35">
        <f>VLOOKUP(J$2&amp;$N6,'SDCL Files'!$A:$N,14,0)</f>
        <v>0.11181565114385</v>
      </c>
      <c r="U6" s="35">
        <f>VLOOKUP(K$2&amp;$N6,'SDCL Files'!$A:$N,14,0)</f>
        <v>0.11041986909926001</v>
      </c>
      <c r="V6" s="35">
        <f>VLOOKUP(L$2&amp;$N6,'SDCL Files'!$A:$N,14,0)</f>
        <v>0.10829282929572</v>
      </c>
      <c r="W6" s="35">
        <f>VLOOKUP(M$2&amp;$N6,'SDCL Files'!$A:$N,14,0)</f>
        <v>0.10682798010983</v>
      </c>
      <c r="X6" s="37" cm="1">
        <f t="array" ref="X6">X5*(1+SUMPRODUCT(O6:W6,E6:M6/E5:M5-1))</f>
        <v>386.9381038241018</v>
      </c>
      <c r="Y6" s="41" t="b">
        <f t="shared" si="1"/>
        <v>1</v>
      </c>
    </row>
    <row r="7" spans="1:26" x14ac:dyDescent="0.25">
      <c r="A7" s="50" t="s">
        <v>44</v>
      </c>
      <c r="B7" s="51" t="s">
        <v>45</v>
      </c>
      <c r="C7" s="51">
        <v>20250805</v>
      </c>
      <c r="D7" s="12">
        <f>VLOOKUP(B7&amp;C7,'SDL Files'!A:I,9,0)</f>
        <v>391.71284475125799</v>
      </c>
      <c r="E7" s="13">
        <f>VLOOKUP(E$2&amp;$C7,'SDCL Files'!$A:$K,11,0)</f>
        <v>310.86409778447501</v>
      </c>
      <c r="F7" s="13">
        <f>VLOOKUP(F$2&amp;$C7,'SDCL Files'!$A:$K,11,0)</f>
        <v>824.098072854664</v>
      </c>
      <c r="G7" s="13">
        <f>VLOOKUP(G$2&amp;$C7,'SDCL Files'!$A:$K,11,0)</f>
        <v>693.09804001889097</v>
      </c>
      <c r="H7" s="13">
        <f>VLOOKUP(H$2&amp;$C7,'SDCL Files'!$A:$K,11,0)</f>
        <v>382.26827544911799</v>
      </c>
      <c r="I7" s="13">
        <f>VLOOKUP(I$2&amp;$C7,'SDCL Files'!$A:$K,11,0)</f>
        <v>391.84484284161402</v>
      </c>
      <c r="J7" s="13">
        <f>VLOOKUP(J$2&amp;$C7,'SDCL Files'!$A:$K,11,0)</f>
        <v>292.27454757226297</v>
      </c>
      <c r="K7" s="13">
        <f>VLOOKUP(K$2&amp;$C7,'SDCL Files'!$A:$K,11,0)</f>
        <v>373.65286717104698</v>
      </c>
      <c r="L7" s="13">
        <f>VLOOKUP(L$2&amp;$C7,'SDCL Files'!$A:$K,11,0)</f>
        <v>431.847208436497</v>
      </c>
      <c r="M7" s="13">
        <f>VLOOKUP(M$2&amp;$C7,'SDCL Files'!$A:$K,11,0)</f>
        <v>516.51993415261597</v>
      </c>
      <c r="N7" s="34">
        <f>VLOOKUP(C7,'Rebalance Relation'!A:B,2,0)</f>
        <v>20250804</v>
      </c>
      <c r="O7" s="35">
        <f>VLOOKUP(E$2&amp;$N7,'SDCL Files'!$A:$N,14,0)</f>
        <v>0.11316035102562</v>
      </c>
      <c r="P7" s="35">
        <f>VLOOKUP(F$2&amp;$N7,'SDCL Files'!$A:$N,14,0)</f>
        <v>0.11130694273261001</v>
      </c>
      <c r="Q7" s="35">
        <f>VLOOKUP(G$2&amp;$N7,'SDCL Files'!$A:$N,14,0)</f>
        <v>0.11042898959038</v>
      </c>
      <c r="R7" s="35">
        <f>VLOOKUP(H$2&amp;$N7,'SDCL Files'!$A:$N,14,0)</f>
        <v>0.11466645852207</v>
      </c>
      <c r="S7" s="35">
        <f>VLOOKUP(I$2&amp;$N7,'SDCL Files'!$A:$N,14,0)</f>
        <v>0.11299128874432</v>
      </c>
      <c r="T7" s="35">
        <f>VLOOKUP(J$2&amp;$N7,'SDCL Files'!$A:$N,14,0)</f>
        <v>0.11126325620837001</v>
      </c>
      <c r="U7" s="35">
        <f>VLOOKUP(K$2&amp;$N7,'SDCL Files'!$A:$N,14,0)</f>
        <v>0.10935486420849</v>
      </c>
      <c r="V7" s="35">
        <f>VLOOKUP(L$2&amp;$N7,'SDCL Files'!$A:$N,14,0)</f>
        <v>0.10982865920863</v>
      </c>
      <c r="W7" s="35">
        <f>VLOOKUP(M$2&amp;$N7,'SDCL Files'!$A:$N,14,0)</f>
        <v>0.10699918975953</v>
      </c>
      <c r="X7" s="37" cm="1">
        <f t="array" ref="X7">X6*(1+SUMPRODUCT(O7:W7,E7:M7/E6:M6-1))</f>
        <v>391.71284475125736</v>
      </c>
      <c r="Y7" s="41" t="b">
        <f t="shared" si="1"/>
        <v>1</v>
      </c>
    </row>
    <row r="8" spans="1:26" x14ac:dyDescent="0.25">
      <c r="A8" s="50" t="s">
        <v>44</v>
      </c>
      <c r="B8" s="51" t="s">
        <v>45</v>
      </c>
      <c r="C8" s="51">
        <v>20250806</v>
      </c>
      <c r="D8" s="12">
        <f>VLOOKUP(B8&amp;C8,'SDL Files'!A:I,9,0)</f>
        <v>390.27184079322302</v>
      </c>
      <c r="E8" s="13">
        <f>VLOOKUP(E$2&amp;$C8,'SDCL Files'!$A:$K,11,0)</f>
        <v>311.71495207821602</v>
      </c>
      <c r="F8" s="13">
        <f>VLOOKUP(F$2&amp;$C8,'SDCL Files'!$A:$K,11,0)</f>
        <v>817.68172876934204</v>
      </c>
      <c r="G8" s="13">
        <f>VLOOKUP(G$2&amp;$C8,'SDCL Files'!$A:$K,11,0)</f>
        <v>692.52877195642895</v>
      </c>
      <c r="H8" s="13">
        <f>VLOOKUP(H$2&amp;$C8,'SDCL Files'!$A:$K,11,0)</f>
        <v>379.00886541041899</v>
      </c>
      <c r="I8" s="13">
        <f>VLOOKUP(I$2&amp;$C8,'SDCL Files'!$A:$K,11,0)</f>
        <v>384.93152125741398</v>
      </c>
      <c r="J8" s="13">
        <f>VLOOKUP(J$2&amp;$C8,'SDCL Files'!$A:$K,11,0)</f>
        <v>292.63895617315802</v>
      </c>
      <c r="K8" s="13">
        <f>VLOOKUP(K$2&amp;$C8,'SDCL Files'!$A:$K,11,0)</f>
        <v>377.60558890523902</v>
      </c>
      <c r="L8" s="13">
        <f>VLOOKUP(L$2&amp;$C8,'SDCL Files'!$A:$K,11,0)</f>
        <v>425.17178310289199</v>
      </c>
      <c r="M8" s="13">
        <f>VLOOKUP(M$2&amp;$C8,'SDCL Files'!$A:$K,11,0)</f>
        <v>518.58114549239895</v>
      </c>
      <c r="N8" s="34">
        <f>VLOOKUP(C8,'Rebalance Relation'!A:B,2,0)</f>
        <v>20250805</v>
      </c>
      <c r="O8" s="35">
        <f>VLOOKUP(E$2&amp;$N8,'SDCL Files'!$A:$N,14,0)</f>
        <v>0.11240696973732001</v>
      </c>
      <c r="P8" s="35">
        <f>VLOOKUP(F$2&amp;$N8,'SDCL Files'!$A:$N,14,0)</f>
        <v>0.11221708064458</v>
      </c>
      <c r="Q8" s="35">
        <f>VLOOKUP(G$2&amp;$N8,'SDCL Files'!$A:$N,14,0)</f>
        <v>0.10905310982815999</v>
      </c>
      <c r="R8" s="35">
        <f>VLOOKUP(H$2&amp;$N8,'SDCL Files'!$A:$N,14,0)</f>
        <v>0.11326454495549999</v>
      </c>
      <c r="S8" s="35">
        <f>VLOOKUP(I$2&amp;$N8,'SDCL Files'!$A:$N,14,0)</f>
        <v>0.11616332859759999</v>
      </c>
      <c r="T8" s="35">
        <f>VLOOKUP(J$2&amp;$N8,'SDCL Files'!$A:$N,14,0)</f>
        <v>0.1102191402094</v>
      </c>
      <c r="U8" s="35">
        <f>VLOOKUP(K$2&amp;$N8,'SDCL Files'!$A:$N,14,0)</f>
        <v>0.10853293378794</v>
      </c>
      <c r="V8" s="35">
        <f>VLOOKUP(L$2&amp;$N8,'SDCL Files'!$A:$N,14,0)</f>
        <v>0.11126624038541</v>
      </c>
      <c r="W8" s="35">
        <f>VLOOKUP(M$2&amp;$N8,'SDCL Files'!$A:$N,14,0)</f>
        <v>0.10687665185407</v>
      </c>
      <c r="X8" s="37" cm="1">
        <f t="array" ref="X8">X7*(1+SUMPRODUCT(O8:W8,E8:M8/E7:M7-1))</f>
        <v>390.27184079322274</v>
      </c>
      <c r="Y8" s="41" t="b">
        <f t="shared" si="1"/>
        <v>1</v>
      </c>
    </row>
    <row r="9" spans="1:26" x14ac:dyDescent="0.25">
      <c r="A9" s="50" t="s">
        <v>44</v>
      </c>
      <c r="B9" s="51" t="s">
        <v>45</v>
      </c>
      <c r="C9" s="51">
        <v>20250809</v>
      </c>
      <c r="D9" s="12">
        <f>VLOOKUP(B9&amp;C9,'SDL Files'!A:I,9,0)</f>
        <v>392.79387436148897</v>
      </c>
      <c r="E9" s="13">
        <f>VLOOKUP(E$2&amp;$C9,'SDCL Files'!$A:$K,11,0)</f>
        <v>310.19299217654901</v>
      </c>
      <c r="F9" s="13">
        <f>VLOOKUP(F$2&amp;$C9,'SDCL Files'!$A:$K,11,0)</f>
        <v>822.24527461759203</v>
      </c>
      <c r="G9" s="13">
        <f>VLOOKUP(G$2&amp;$C9,'SDCL Files'!$A:$K,11,0)</f>
        <v>713.03859310484302</v>
      </c>
      <c r="H9" s="13">
        <f>VLOOKUP(H$2&amp;$C9,'SDCL Files'!$A:$K,11,0)</f>
        <v>380.72265320399902</v>
      </c>
      <c r="I9" s="13">
        <f>VLOOKUP(I$2&amp;$C9,'SDCL Files'!$A:$K,11,0)</f>
        <v>388.5716998483</v>
      </c>
      <c r="J9" s="13">
        <f>VLOOKUP(J$2&amp;$C9,'SDCL Files'!$A:$K,11,0)</f>
        <v>295.51982134432598</v>
      </c>
      <c r="K9" s="13">
        <f>VLOOKUP(K$2&amp;$C9,'SDCL Files'!$A:$K,11,0)</f>
        <v>378.09427342948499</v>
      </c>
      <c r="L9" s="13">
        <f>VLOOKUP(L$2&amp;$C9,'SDCL Files'!$A:$K,11,0)</f>
        <v>425.75787666512502</v>
      </c>
      <c r="M9" s="13">
        <f>VLOOKUP(M$2&amp;$C9,'SDCL Files'!$A:$K,11,0)</f>
        <v>519.42238475086299</v>
      </c>
      <c r="N9" s="34">
        <f>VLOOKUP(C9,'Rebalance Relation'!A:B,2,0)</f>
        <v>20250806</v>
      </c>
      <c r="O9" s="35">
        <f>VLOOKUP(E$2&amp;$N9,'SDCL Files'!$A:$N,14,0)</f>
        <v>0.11313081175821001</v>
      </c>
      <c r="P9" s="35">
        <f>VLOOKUP(F$2&amp;$N9,'SDCL Files'!$A:$N,14,0)</f>
        <v>0.11175448387504</v>
      </c>
      <c r="Q9" s="35">
        <f>VLOOKUP(G$2&amp;$N9,'SDCL Files'!$A:$N,14,0)</f>
        <v>0.10936586730172999</v>
      </c>
      <c r="R9" s="35">
        <f>VLOOKUP(H$2&amp;$N9,'SDCL Files'!$A:$N,14,0)</f>
        <v>0.1127134367079</v>
      </c>
      <c r="S9" s="35">
        <f>VLOOKUP(I$2&amp;$N9,'SDCL Files'!$A:$N,14,0)</f>
        <v>0.11453520164097999</v>
      </c>
      <c r="T9" s="35">
        <f>VLOOKUP(J$2&amp;$N9,'SDCL Files'!$A:$N,14,0)</f>
        <v>0.11076403214449</v>
      </c>
      <c r="U9" s="35">
        <f>VLOOKUP(K$2&amp;$N9,'SDCL Files'!$A:$N,14,0)</f>
        <v>0.11008603584593001</v>
      </c>
      <c r="V9" s="35">
        <f>VLOOKUP(L$2&amp;$N9,'SDCL Files'!$A:$N,14,0)</f>
        <v>0.10995078330157999</v>
      </c>
      <c r="W9" s="35">
        <f>VLOOKUP(M$2&amp;$N9,'SDCL Files'!$A:$N,14,0)</f>
        <v>0.10769934742413</v>
      </c>
      <c r="X9" s="37" cm="1">
        <f t="array" ref="X9">X8*(1+SUMPRODUCT(O9:W9,E9:M9/E8:M8-1))</f>
        <v>392.79387436148835</v>
      </c>
      <c r="Y9" s="41" t="b">
        <f t="shared" si="1"/>
        <v>1</v>
      </c>
    </row>
    <row r="10" spans="1:26" x14ac:dyDescent="0.25">
      <c r="A10" s="50" t="s">
        <v>44</v>
      </c>
      <c r="B10" s="51" t="s">
        <v>45</v>
      </c>
      <c r="C10" s="51">
        <v>20250810</v>
      </c>
      <c r="D10" s="12">
        <f>VLOOKUP(B10&amp;C10,'SDL Files'!A:I,9,0)</f>
        <v>391.02365724952801</v>
      </c>
      <c r="E10" s="13">
        <f>VLOOKUP(E$2&amp;$C10,'SDCL Files'!$A:$K,11,0)</f>
        <v>305.98934328630702</v>
      </c>
      <c r="F10" s="13">
        <f>VLOOKUP(F$2&amp;$C10,'SDCL Files'!$A:$K,11,0)</f>
        <v>819.83695682630901</v>
      </c>
      <c r="G10" s="13">
        <f>VLOOKUP(G$2&amp;$C10,'SDCL Files'!$A:$K,11,0)</f>
        <v>721.22540019679798</v>
      </c>
      <c r="H10" s="13">
        <f>VLOOKUP(H$2&amp;$C10,'SDCL Files'!$A:$K,11,0)</f>
        <v>378.86611199547002</v>
      </c>
      <c r="I10" s="13">
        <f>VLOOKUP(I$2&amp;$C10,'SDCL Files'!$A:$K,11,0)</f>
        <v>384.12986562818298</v>
      </c>
      <c r="J10" s="13">
        <f>VLOOKUP(J$2&amp;$C10,'SDCL Files'!$A:$K,11,0)</f>
        <v>297.27470798955102</v>
      </c>
      <c r="K10" s="13">
        <f>VLOOKUP(K$2&amp;$C10,'SDCL Files'!$A:$K,11,0)</f>
        <v>377.72313196042802</v>
      </c>
      <c r="L10" s="13">
        <f>VLOOKUP(L$2&amp;$C10,'SDCL Files'!$A:$K,11,0)</f>
        <v>419.19932874685998</v>
      </c>
      <c r="M10" s="13">
        <f>VLOOKUP(M$2&amp;$C10,'SDCL Files'!$A:$K,11,0)</f>
        <v>514.79919776100701</v>
      </c>
      <c r="N10" s="34">
        <f>VLOOKUP(C10,'Rebalance Relation'!A:B,2,0)</f>
        <v>20250809</v>
      </c>
      <c r="O10" s="35">
        <f>VLOOKUP(E$2&amp;$N10,'SDCL Files'!$A:$N,14,0)</f>
        <v>0.11185560762393</v>
      </c>
      <c r="P10" s="35">
        <f>VLOOKUP(F$2&amp;$N10,'SDCL Files'!$A:$N,14,0)</f>
        <v>0.11165664146333</v>
      </c>
      <c r="Q10" s="35">
        <f>VLOOKUP(G$2&amp;$N10,'SDCL Files'!$A:$N,14,0)</f>
        <v>0.11188182118741</v>
      </c>
      <c r="R10" s="35">
        <f>VLOOKUP(H$2&amp;$N10,'SDCL Files'!$A:$N,14,0)</f>
        <v>0.11249612213338001</v>
      </c>
      <c r="S10" s="35">
        <f>VLOOKUP(I$2&amp;$N10,'SDCL Files'!$A:$N,14,0)</f>
        <v>0.11487596865110999</v>
      </c>
      <c r="T10" s="35">
        <f>VLOOKUP(J$2&amp;$N10,'SDCL Files'!$A:$N,14,0)</f>
        <v>0.1111362513952</v>
      </c>
      <c r="U10" s="35">
        <f>VLOOKUP(K$2&amp;$N10,'SDCL Files'!$A:$N,14,0)</f>
        <v>0.10952075518967</v>
      </c>
      <c r="V10" s="35">
        <f>VLOOKUP(L$2&amp;$N10,'SDCL Files'!$A:$N,14,0)</f>
        <v>0.10939540867007</v>
      </c>
      <c r="W10" s="35">
        <f>VLOOKUP(M$2&amp;$N10,'SDCL Files'!$A:$N,14,0)</f>
        <v>0.1071814236859</v>
      </c>
      <c r="X10" s="37" cm="1">
        <f t="array" ref="X10">X9*(1+SUMPRODUCT(O10:W10,E10:M10/E9:M9-1))</f>
        <v>391.02365724952728</v>
      </c>
      <c r="Y10" s="41" t="b">
        <f t="shared" si="1"/>
        <v>1</v>
      </c>
    </row>
    <row r="11" spans="1:26" x14ac:dyDescent="0.25">
      <c r="A11" s="50" t="s">
        <v>44</v>
      </c>
      <c r="B11" s="51" t="s">
        <v>45</v>
      </c>
      <c r="C11" s="51">
        <v>20250811</v>
      </c>
      <c r="D11" s="12">
        <f>VLOOKUP(B11&amp;C11,'SDL Files'!A:I,9,0)</f>
        <v>389.08024848167099</v>
      </c>
      <c r="E11" s="13">
        <f>VLOOKUP(E$2&amp;$C11,'SDCL Files'!$A:$K,11,0)</f>
        <v>305.89115817814297</v>
      </c>
      <c r="F11" s="13">
        <f>VLOOKUP(F$2&amp;$C11,'SDCL Files'!$A:$K,11,0)</f>
        <v>822.87149836397998</v>
      </c>
      <c r="G11" s="13">
        <f>VLOOKUP(G$2&amp;$C11,'SDCL Files'!$A:$K,11,0)</f>
        <v>705.23154292167101</v>
      </c>
      <c r="H11" s="13">
        <f>VLOOKUP(H$2&amp;$C11,'SDCL Files'!$A:$K,11,0)</f>
        <v>378.30881722665299</v>
      </c>
      <c r="I11" s="13">
        <f>VLOOKUP(I$2&amp;$C11,'SDCL Files'!$A:$K,11,0)</f>
        <v>377.38822528744299</v>
      </c>
      <c r="J11" s="13">
        <f>VLOOKUP(J$2&amp;$C11,'SDCL Files'!$A:$K,11,0)</f>
        <v>296.55496496943499</v>
      </c>
      <c r="K11" s="13">
        <f>VLOOKUP(K$2&amp;$C11,'SDCL Files'!$A:$K,11,0)</f>
        <v>378.08084927064999</v>
      </c>
      <c r="L11" s="13">
        <f>VLOOKUP(L$2&amp;$C11,'SDCL Files'!$A:$K,11,0)</f>
        <v>416.98548444135099</v>
      </c>
      <c r="M11" s="13">
        <f>VLOOKUP(M$2&amp;$C11,'SDCL Files'!$A:$K,11,0)</f>
        <v>515.18146075744505</v>
      </c>
      <c r="N11" s="34">
        <f>VLOOKUP(C11,'Rebalance Relation'!A:B,2,0)</f>
        <v>20250810</v>
      </c>
      <c r="O11" s="35">
        <f>VLOOKUP(E$2&amp;$N11,'SDCL Files'!$A:$N,14,0)</f>
        <v>0.11083929474188001</v>
      </c>
      <c r="P11" s="35">
        <f>VLOOKUP(F$2&amp;$N11,'SDCL Files'!$A:$N,14,0)</f>
        <v>0.111833608618</v>
      </c>
      <c r="Q11" s="35">
        <f>VLOOKUP(G$2&amp;$N11,'SDCL Files'!$A:$N,14,0)</f>
        <v>0.11367872050657001</v>
      </c>
      <c r="R11" s="35">
        <f>VLOOKUP(H$2&amp;$N11,'SDCL Files'!$A:$N,14,0)</f>
        <v>0.11245435213674</v>
      </c>
      <c r="S11" s="35">
        <f>VLOOKUP(I$2&amp;$N11,'SDCL Files'!$A:$N,14,0)</f>
        <v>0.1140769146226</v>
      </c>
      <c r="T11" s="35">
        <f>VLOOKUP(J$2&amp;$N11,'SDCL Files'!$A:$N,14,0)</f>
        <v>0.11230232889255</v>
      </c>
      <c r="U11" s="35">
        <f>VLOOKUP(K$2&amp;$N11,'SDCL Files'!$A:$N,14,0)</f>
        <v>0.10990857703</v>
      </c>
      <c r="V11" s="35">
        <f>VLOOKUP(L$2&amp;$N11,'SDCL Files'!$A:$N,14,0)</f>
        <v>0.10819785604050999</v>
      </c>
      <c r="W11" s="35">
        <f>VLOOKUP(M$2&amp;$N11,'SDCL Files'!$A:$N,14,0)</f>
        <v>0.10670834741116</v>
      </c>
      <c r="X11" s="37" cm="1">
        <f t="array" ref="X11">X10*(1+SUMPRODUCT(O11:W11,E11:M11/E10:M10-1))</f>
        <v>389.08024848166997</v>
      </c>
      <c r="Y11" s="41" t="b">
        <f t="shared" si="1"/>
        <v>1</v>
      </c>
    </row>
    <row r="12" spans="1:26" x14ac:dyDescent="0.25">
      <c r="A12" s="50" t="s">
        <v>44</v>
      </c>
      <c r="B12" s="51" t="s">
        <v>45</v>
      </c>
      <c r="C12" s="51">
        <v>20250812</v>
      </c>
      <c r="D12" s="12">
        <f>VLOOKUP(B12&amp;C12,'SDL Files'!A:I,9,0)</f>
        <v>388.61383454849101</v>
      </c>
      <c r="E12" s="13">
        <f>VLOOKUP(E$2&amp;$C12,'SDCL Files'!$A:$K,11,0)</f>
        <v>305.59840792663698</v>
      </c>
      <c r="F12" s="13">
        <f>VLOOKUP(F$2&amp;$C12,'SDCL Files'!$A:$K,11,0)</f>
        <v>811.071268012617</v>
      </c>
      <c r="G12" s="13">
        <f>VLOOKUP(G$2&amp;$C12,'SDCL Files'!$A:$K,11,0)</f>
        <v>703.05180325347897</v>
      </c>
      <c r="H12" s="13">
        <f>VLOOKUP(H$2&amp;$C12,'SDCL Files'!$A:$K,11,0)</f>
        <v>382.48385707529297</v>
      </c>
      <c r="I12" s="13">
        <f>VLOOKUP(I$2&amp;$C12,'SDCL Files'!$A:$K,11,0)</f>
        <v>381.99626934692498</v>
      </c>
      <c r="J12" s="13">
        <f>VLOOKUP(J$2&amp;$C12,'SDCL Files'!$A:$K,11,0)</f>
        <v>295.80993583185102</v>
      </c>
      <c r="K12" s="13">
        <f>VLOOKUP(K$2&amp;$C12,'SDCL Files'!$A:$K,11,0)</f>
        <v>375.87493795661499</v>
      </c>
      <c r="L12" s="13">
        <f>VLOOKUP(L$2&amp;$C12,'SDCL Files'!$A:$K,11,0)</f>
        <v>416.71750778284297</v>
      </c>
      <c r="M12" s="13">
        <f>VLOOKUP(M$2&amp;$C12,'SDCL Files'!$A:$K,11,0)</f>
        <v>511.56926872889602</v>
      </c>
      <c r="N12" s="34">
        <f>VLOOKUP(C12,'Rebalance Relation'!A:B,2,0)</f>
        <v>20250811</v>
      </c>
      <c r="O12" s="35">
        <f>VLOOKUP(E$2&amp;$N12,'SDCL Files'!$A:$N,14,0)</f>
        <v>0.11135718012164</v>
      </c>
      <c r="P12" s="35">
        <f>VLOOKUP(F$2&amp;$N12,'SDCL Files'!$A:$N,14,0)</f>
        <v>0.11280821205872001</v>
      </c>
      <c r="Q12" s="35">
        <f>VLOOKUP(G$2&amp;$N12,'SDCL Files'!$A:$N,14,0)</f>
        <v>0.11171300676180999</v>
      </c>
      <c r="R12" s="35">
        <f>VLOOKUP(H$2&amp;$N12,'SDCL Files'!$A:$N,14,0)</f>
        <v>0.11284980656882</v>
      </c>
      <c r="S12" s="35">
        <f>VLOOKUP(I$2&amp;$N12,'SDCL Files'!$A:$N,14,0)</f>
        <v>0.11263461704985001</v>
      </c>
      <c r="T12" s="35">
        <f>VLOOKUP(J$2&amp;$N12,'SDCL Files'!$A:$N,14,0)</f>
        <v>0.11259000792486</v>
      </c>
      <c r="U12" s="35">
        <f>VLOOKUP(K$2&amp;$N12,'SDCL Files'!$A:$N,14,0)</f>
        <v>0.11056216433045001</v>
      </c>
      <c r="V12" s="35">
        <f>VLOOKUP(L$2&amp;$N12,'SDCL Files'!$A:$N,14,0)</f>
        <v>0.10816403066768999</v>
      </c>
      <c r="W12" s="35">
        <f>VLOOKUP(M$2&amp;$N12,'SDCL Files'!$A:$N,14,0)</f>
        <v>0.10732097451615</v>
      </c>
      <c r="X12" s="37" cm="1">
        <f t="array" ref="X12">X11*(1+SUMPRODUCT(O12:W12,E12:M12/E11:M11-1))</f>
        <v>388.61383454849113</v>
      </c>
      <c r="Y12" s="41" t="b">
        <f t="shared" si="1"/>
        <v>1</v>
      </c>
    </row>
    <row r="13" spans="1:26" x14ac:dyDescent="0.25">
      <c r="A13" s="50" t="s">
        <v>44</v>
      </c>
      <c r="B13" s="51" t="s">
        <v>45</v>
      </c>
      <c r="C13" s="51">
        <v>20250813</v>
      </c>
      <c r="D13" s="12">
        <f>VLOOKUP(B13&amp;C13,'SDL Files'!A:I,9,0)</f>
        <v>383.55346181166402</v>
      </c>
      <c r="E13" s="13">
        <f>VLOOKUP(E$2&amp;$C13,'SDCL Files'!$A:$K,11,0)</f>
        <v>302.81111522617601</v>
      </c>
      <c r="F13" s="13">
        <f>VLOOKUP(F$2&amp;$C13,'SDCL Files'!$A:$K,11,0)</f>
        <v>802.11144615775595</v>
      </c>
      <c r="G13" s="13">
        <f>VLOOKUP(G$2&amp;$C13,'SDCL Files'!$A:$K,11,0)</f>
        <v>676.10274169104798</v>
      </c>
      <c r="H13" s="13">
        <f>VLOOKUP(H$2&amp;$C13,'SDCL Files'!$A:$K,11,0)</f>
        <v>381.590599706739</v>
      </c>
      <c r="I13" s="13">
        <f>VLOOKUP(I$2&amp;$C13,'SDCL Files'!$A:$K,11,0)</f>
        <v>378.52277034437299</v>
      </c>
      <c r="J13" s="13">
        <f>VLOOKUP(J$2&amp;$C13,'SDCL Files'!$A:$K,11,0)</f>
        <v>292.12396525161301</v>
      </c>
      <c r="K13" s="13">
        <f>VLOOKUP(K$2&amp;$C13,'SDCL Files'!$A:$K,11,0)</f>
        <v>372.07536306416802</v>
      </c>
      <c r="L13" s="13">
        <f>VLOOKUP(L$2&amp;$C13,'SDCL Files'!$A:$K,11,0)</f>
        <v>406.42692794579</v>
      </c>
      <c r="M13" s="13">
        <f>VLOOKUP(M$2&amp;$C13,'SDCL Files'!$A:$K,11,0)</f>
        <v>511.51606182867602</v>
      </c>
      <c r="N13" s="34">
        <f>VLOOKUP(C13,'Rebalance Relation'!A:B,2,0)</f>
        <v>20250812</v>
      </c>
      <c r="O13" s="35">
        <f>VLOOKUP(E$2&amp;$N13,'SDCL Files'!$A:$N,14,0)</f>
        <v>0.11138412964768001</v>
      </c>
      <c r="P13" s="35">
        <f>VLOOKUP(F$2&amp;$N13,'SDCL Files'!$A:$N,14,0)</f>
        <v>0.11132395834025</v>
      </c>
      <c r="Q13" s="35">
        <f>VLOOKUP(G$2&amp;$N13,'SDCL Files'!$A:$N,14,0)</f>
        <v>0.11150138604264</v>
      </c>
      <c r="R13" s="35">
        <f>VLOOKUP(H$2&amp;$N13,'SDCL Files'!$A:$N,14,0)</f>
        <v>0.11423216108947</v>
      </c>
      <c r="S13" s="35">
        <f>VLOOKUP(I$2&amp;$N13,'SDCL Files'!$A:$N,14,0)</f>
        <v>0.11414676026437</v>
      </c>
      <c r="T13" s="35">
        <f>VLOOKUP(J$2&amp;$N13,'SDCL Files'!$A:$N,14,0)</f>
        <v>0.11244194121705001</v>
      </c>
      <c r="U13" s="35">
        <f>VLOOKUP(K$2&amp;$N13,'SDCL Files'!$A:$N,14,0)</f>
        <v>0.11004901217293001</v>
      </c>
      <c r="V13" s="35">
        <f>VLOOKUP(L$2&amp;$N13,'SDCL Files'!$A:$N,14,0)</f>
        <v>0.10822425374305</v>
      </c>
      <c r="W13" s="35">
        <f>VLOOKUP(M$2&amp;$N13,'SDCL Files'!$A:$N,14,0)</f>
        <v>0.10669639748255</v>
      </c>
      <c r="X13" s="37" cm="1">
        <f t="array" ref="X13">X12*(1+SUMPRODUCT(O13:W13,E13:M13/E12:M12-1))</f>
        <v>383.5534618116634</v>
      </c>
      <c r="Y13" s="41" t="b">
        <f t="shared" si="1"/>
        <v>1</v>
      </c>
    </row>
    <row r="14" spans="1:26" x14ac:dyDescent="0.25">
      <c r="A14" s="50" t="s">
        <v>44</v>
      </c>
      <c r="B14" s="51" t="s">
        <v>45</v>
      </c>
      <c r="C14" s="51">
        <v>20250816</v>
      </c>
      <c r="D14" s="12">
        <f>VLOOKUP(B14&amp;C14,'SDL Files'!A:I,9,0)</f>
        <v>378.51128599757902</v>
      </c>
      <c r="E14" s="13">
        <f>VLOOKUP(E$2&amp;$C14,'SDCL Files'!$A:$K,11,0)</f>
        <v>301.92915751690998</v>
      </c>
      <c r="F14" s="13">
        <f>VLOOKUP(F$2&amp;$C14,'SDCL Files'!$A:$K,11,0)</f>
        <v>785.62215883332794</v>
      </c>
      <c r="G14" s="13">
        <f>VLOOKUP(G$2&amp;$C14,'SDCL Files'!$A:$K,11,0)</f>
        <v>658.43009165586204</v>
      </c>
      <c r="H14" s="13">
        <f>VLOOKUP(H$2&amp;$C14,'SDCL Files'!$A:$K,11,0)</f>
        <v>378.09763679930501</v>
      </c>
      <c r="I14" s="13">
        <f>VLOOKUP(I$2&amp;$C14,'SDCL Files'!$A:$K,11,0)</f>
        <v>368.85382494146199</v>
      </c>
      <c r="J14" s="13">
        <f>VLOOKUP(J$2&amp;$C14,'SDCL Files'!$A:$K,11,0)</f>
        <v>288.54261445958201</v>
      </c>
      <c r="K14" s="13">
        <f>VLOOKUP(K$2&amp;$C14,'SDCL Files'!$A:$K,11,0)</f>
        <v>371.63070199722199</v>
      </c>
      <c r="L14" s="13">
        <f>VLOOKUP(L$2&amp;$C14,'SDCL Files'!$A:$K,11,0)</f>
        <v>403.89458773433199</v>
      </c>
      <c r="M14" s="13">
        <f>VLOOKUP(M$2&amp;$C14,'SDCL Files'!$A:$K,11,0)</f>
        <v>504.29712107884399</v>
      </c>
      <c r="N14" s="34">
        <f>VLOOKUP(C14,'Rebalance Relation'!A:B,2,0)</f>
        <v>20250813</v>
      </c>
      <c r="O14" s="35">
        <f>VLOOKUP(E$2&amp;$N14,'SDCL Files'!$A:$N,14,0)</f>
        <v>0.11182435230147</v>
      </c>
      <c r="P14" s="35">
        <f>VLOOKUP(F$2&amp;$N14,'SDCL Files'!$A:$N,14,0)</f>
        <v>0.11154668992963</v>
      </c>
      <c r="Q14" s="35">
        <f>VLOOKUP(G$2&amp;$N14,'SDCL Files'!$A:$N,14,0)</f>
        <v>0.10864205879441</v>
      </c>
      <c r="R14" s="35">
        <f>VLOOKUP(H$2&amp;$N14,'SDCL Files'!$A:$N,14,0)</f>
        <v>0.11546897235844999</v>
      </c>
      <c r="S14" s="35">
        <f>VLOOKUP(I$2&amp;$N14,'SDCL Files'!$A:$N,14,0)</f>
        <v>0.11460111118794999</v>
      </c>
      <c r="T14" s="35">
        <f>VLOOKUP(J$2&amp;$N14,'SDCL Files'!$A:$N,14,0)</f>
        <v>0.11250585254294999</v>
      </c>
      <c r="U14" s="35">
        <f>VLOOKUP(K$2&amp;$N14,'SDCL Files'!$A:$N,14,0)</f>
        <v>0.11037381242299001</v>
      </c>
      <c r="V14" s="35">
        <f>VLOOKUP(L$2&amp;$N14,'SDCL Files'!$A:$N,14,0)</f>
        <v>0.10694430875402</v>
      </c>
      <c r="W14" s="35">
        <f>VLOOKUP(M$2&amp;$N14,'SDCL Files'!$A:$N,14,0)</f>
        <v>0.10809284170812999</v>
      </c>
      <c r="X14" s="37" cm="1">
        <f t="array" ref="X14">X13*(1+SUMPRODUCT(O14:W14,E14:M14/E13:M13-1))</f>
        <v>378.51128599757743</v>
      </c>
      <c r="Y14" s="41" t="b">
        <f t="shared" si="1"/>
        <v>1</v>
      </c>
    </row>
    <row r="15" spans="1:26" s="15" customFormat="1" x14ac:dyDescent="0.25">
      <c r="E15" s="14"/>
      <c r="F15" s="14"/>
      <c r="G15" s="14"/>
      <c r="H15" s="14"/>
      <c r="I15" s="14"/>
      <c r="J15" s="14"/>
      <c r="K15" s="14"/>
      <c r="L15" s="14"/>
      <c r="M15" s="14"/>
      <c r="X15" s="38"/>
    </row>
    <row r="16" spans="1:26" s="15" customFormat="1" x14ac:dyDescent="0.25">
      <c r="E16" s="14"/>
      <c r="F16" s="14"/>
      <c r="G16" s="14"/>
      <c r="H16" s="14"/>
      <c r="I16" s="14"/>
      <c r="J16" s="14"/>
      <c r="K16" s="14"/>
      <c r="L16" s="14"/>
      <c r="M16" s="14"/>
      <c r="X16" s="38"/>
      <c r="Y16" s="40"/>
    </row>
    <row r="17" spans="5:25" s="15" customFormat="1" x14ac:dyDescent="0.25">
      <c r="E17" s="14"/>
      <c r="F17" s="14"/>
      <c r="G17" s="14"/>
      <c r="H17" s="14"/>
      <c r="I17" s="14"/>
      <c r="J17" s="14"/>
      <c r="K17" s="14"/>
      <c r="L17" s="14"/>
      <c r="M17" s="14"/>
      <c r="X17" s="38"/>
      <c r="Y17" s="40"/>
    </row>
    <row r="18" spans="5:25" s="15" customFormat="1" x14ac:dyDescent="0.25">
      <c r="E18" s="14"/>
      <c r="F18" s="14"/>
      <c r="G18" s="14"/>
      <c r="H18" s="14"/>
      <c r="I18" s="14"/>
      <c r="J18" s="14"/>
      <c r="K18" s="14"/>
      <c r="L18" s="14"/>
      <c r="M18" s="14"/>
      <c r="X18" s="38"/>
      <c r="Y18" s="40"/>
    </row>
    <row r="19" spans="5:25" s="15" customFormat="1" x14ac:dyDescent="0.25">
      <c r="E19" s="14"/>
      <c r="F19" s="14"/>
      <c r="G19" s="14"/>
      <c r="H19" s="14"/>
      <c r="I19" s="14"/>
      <c r="J19" s="14"/>
      <c r="K19" s="14"/>
      <c r="L19" s="14"/>
      <c r="M19" s="14"/>
      <c r="X19" s="38"/>
      <c r="Y19" s="40"/>
    </row>
    <row r="20" spans="5:25" s="15" customFormat="1" x14ac:dyDescent="0.25">
      <c r="E20" s="14"/>
      <c r="F20" s="14"/>
      <c r="G20" s="14"/>
      <c r="H20" s="14"/>
      <c r="I20" s="14"/>
      <c r="J20" s="14"/>
      <c r="K20" s="14"/>
      <c r="L20" s="14"/>
      <c r="M20" s="14"/>
      <c r="X20" s="38"/>
      <c r="Y20" s="40"/>
    </row>
    <row r="21" spans="5:25" s="15" customFormat="1" x14ac:dyDescent="0.25">
      <c r="E21" s="14"/>
      <c r="F21" s="14"/>
      <c r="G21" s="14"/>
      <c r="H21" s="14"/>
      <c r="I21" s="14"/>
      <c r="J21" s="14"/>
      <c r="K21" s="14"/>
      <c r="L21" s="14"/>
      <c r="M21" s="14"/>
      <c r="X21" s="38"/>
      <c r="Y21" s="40"/>
    </row>
    <row r="22" spans="5:25" s="15" customFormat="1" x14ac:dyDescent="0.25">
      <c r="E22" s="14"/>
      <c r="F22" s="14"/>
      <c r="G22" s="14"/>
      <c r="H22" s="14"/>
      <c r="I22" s="14"/>
      <c r="J22" s="14"/>
      <c r="K22" s="14"/>
      <c r="L22" s="14"/>
      <c r="M22" s="14"/>
      <c r="X22" s="38"/>
      <c r="Y22" s="40"/>
    </row>
    <row r="23" spans="5:25" s="15" customFormat="1" x14ac:dyDescent="0.25">
      <c r="E23" s="14"/>
      <c r="F23" s="14"/>
      <c r="G23" s="14"/>
      <c r="H23" s="14"/>
      <c r="I23" s="14"/>
      <c r="J23" s="14"/>
      <c r="K23" s="14"/>
      <c r="L23" s="14"/>
      <c r="M23" s="14"/>
      <c r="X23" s="38"/>
      <c r="Y23" s="40"/>
    </row>
    <row r="24" spans="5:25" s="15" customFormat="1" x14ac:dyDescent="0.25">
      <c r="E24" s="14"/>
      <c r="F24" s="14"/>
      <c r="G24" s="14"/>
      <c r="H24" s="14"/>
      <c r="I24" s="14"/>
      <c r="J24" s="14"/>
      <c r="K24" s="14"/>
      <c r="L24" s="14"/>
      <c r="M24" s="14"/>
      <c r="X24" s="38"/>
      <c r="Y24" s="40"/>
    </row>
    <row r="25" spans="5:25" s="15" customFormat="1" x14ac:dyDescent="0.25">
      <c r="E25" s="14"/>
      <c r="F25" s="14"/>
      <c r="G25" s="14"/>
      <c r="H25" s="14"/>
      <c r="I25" s="14"/>
      <c r="J25" s="14"/>
      <c r="K25" s="14"/>
      <c r="L25" s="14"/>
      <c r="M25" s="14"/>
      <c r="X25" s="38"/>
      <c r="Y25" s="40"/>
    </row>
    <row r="26" spans="5:25" s="15" customFormat="1" x14ac:dyDescent="0.25">
      <c r="E26" s="14"/>
      <c r="F26" s="14"/>
      <c r="G26" s="14"/>
      <c r="H26" s="14"/>
      <c r="I26" s="14"/>
      <c r="J26" s="14"/>
      <c r="K26" s="14"/>
      <c r="L26" s="14"/>
      <c r="M26" s="14"/>
      <c r="X26" s="38"/>
      <c r="Y26" s="40"/>
    </row>
    <row r="27" spans="5:25" s="15" customFormat="1" x14ac:dyDescent="0.25">
      <c r="E27" s="14"/>
      <c r="F27" s="14"/>
      <c r="G27" s="14"/>
      <c r="H27" s="14"/>
      <c r="I27" s="14"/>
      <c r="J27" s="14"/>
      <c r="K27" s="14"/>
      <c r="L27" s="14"/>
      <c r="M27" s="14"/>
      <c r="X27" s="38"/>
      <c r="Y27" s="40"/>
    </row>
    <row r="28" spans="5:25" s="15" customFormat="1" x14ac:dyDescent="0.25">
      <c r="E28" s="14"/>
      <c r="F28" s="14"/>
      <c r="G28" s="14"/>
      <c r="H28" s="14"/>
      <c r="I28" s="14"/>
      <c r="J28" s="14"/>
      <c r="K28" s="14"/>
      <c r="L28" s="14"/>
      <c r="M28" s="14"/>
      <c r="X28" s="38"/>
      <c r="Y28" s="40"/>
    </row>
    <row r="29" spans="5:25" s="15" customFormat="1" x14ac:dyDescent="0.25">
      <c r="E29" s="14"/>
      <c r="F29" s="14"/>
      <c r="G29" s="14"/>
      <c r="H29" s="14"/>
      <c r="I29" s="14"/>
      <c r="J29" s="14"/>
      <c r="K29" s="14"/>
      <c r="L29" s="14"/>
      <c r="M29" s="14"/>
      <c r="X29" s="38"/>
      <c r="Y29" s="40"/>
    </row>
    <row r="30" spans="5:25" s="15" customFormat="1" x14ac:dyDescent="0.25">
      <c r="E30" s="14"/>
      <c r="F30" s="14"/>
      <c r="G30" s="14"/>
      <c r="H30" s="14"/>
      <c r="I30" s="14"/>
      <c r="J30" s="14"/>
      <c r="K30" s="14"/>
      <c r="L30" s="14"/>
      <c r="M30" s="14"/>
      <c r="X30" s="38"/>
      <c r="Y30" s="40"/>
    </row>
    <row r="31" spans="5:25" s="15" customFormat="1" x14ac:dyDescent="0.25">
      <c r="E31" s="14"/>
      <c r="F31" s="14"/>
      <c r="G31" s="14"/>
      <c r="H31" s="14"/>
      <c r="I31" s="14"/>
      <c r="J31" s="14"/>
      <c r="K31" s="14"/>
      <c r="L31" s="14"/>
      <c r="M31" s="14"/>
      <c r="X31" s="38"/>
      <c r="Y31" s="40"/>
    </row>
    <row r="32" spans="5:25" s="15" customFormat="1" x14ac:dyDescent="0.25">
      <c r="E32" s="14"/>
      <c r="F32" s="14"/>
      <c r="G32" s="14"/>
      <c r="H32" s="14"/>
      <c r="I32" s="14"/>
      <c r="J32" s="14"/>
      <c r="K32" s="14"/>
      <c r="L32" s="14"/>
      <c r="M32" s="14"/>
      <c r="X32" s="38"/>
      <c r="Y32" s="40"/>
    </row>
    <row r="33" spans="5:25" s="15" customFormat="1" x14ac:dyDescent="0.25">
      <c r="E33" s="14"/>
      <c r="F33" s="14"/>
      <c r="G33" s="14"/>
      <c r="H33" s="14"/>
      <c r="I33" s="14"/>
      <c r="J33" s="14"/>
      <c r="K33" s="14"/>
      <c r="L33" s="14"/>
      <c r="M33" s="14"/>
      <c r="X33" s="38"/>
      <c r="Y33" s="40"/>
    </row>
    <row r="34" spans="5:25" s="15" customFormat="1" x14ac:dyDescent="0.25">
      <c r="E34" s="14"/>
      <c r="F34" s="14"/>
      <c r="G34" s="14"/>
      <c r="H34" s="14"/>
      <c r="I34" s="14"/>
      <c r="J34" s="14"/>
      <c r="K34" s="14"/>
      <c r="L34" s="14"/>
      <c r="M34" s="14"/>
      <c r="X34" s="38"/>
      <c r="Y34" s="40"/>
    </row>
  </sheetData>
  <autoFilter ref="A2:W14" xr:uid="{390C9A36-C555-490A-BFE9-AE0234DEA250}">
    <sortState xmlns:xlrd2="http://schemas.microsoft.com/office/spreadsheetml/2017/richdata2" ref="A3:W14">
      <sortCondition descending="1" ref="C2:C14"/>
    </sortState>
  </autoFilter>
  <phoneticPr fontId="12" type="noConversion"/>
  <conditionalFormatting sqref="Y3:Y14">
    <cfRule type="cellIs" dxfId="1" priority="1" operator="equal">
      <formula>FALSE</formula>
    </cfRule>
    <cfRule type="cellIs" dxfId="0" priority="2" operator="equal">
      <formula>TRUE</formula>
    </cfRule>
  </conditionalFormatting>
  <pageMargins left="0.7" right="0.7" top="0.75" bottom="0.75" header="0.3" footer="0.3"/>
  <pageSetup orientation="portrait" horizontalDpi="90" verticalDpi="90" r:id="rId1"/>
  <headerFooter>
    <oddHeader>&amp;L&amp;"Calibri"&amp;10&amp;K000000S&amp;P Global Public&amp;1#</oddHead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3D02EA-0302-43CB-AA1A-51E6E833F267}">
  <sheetPr>
    <tabColor theme="0" tint="-0.14999847407452621"/>
  </sheetPr>
  <dimension ref="A1:Q13"/>
  <sheetViews>
    <sheetView zoomScale="80" zoomScaleNormal="80" workbookViewId="0"/>
  </sheetViews>
  <sheetFormatPr defaultColWidth="8.88671875" defaultRowHeight="13.2" x14ac:dyDescent="0.3"/>
  <cols>
    <col min="1" max="1" width="17.5546875" style="7" bestFit="1" customWidth="1"/>
    <col min="2" max="2" width="11.33203125" style="7" bestFit="1" customWidth="1"/>
    <col min="3" max="3" width="17.33203125" style="7" bestFit="1" customWidth="1"/>
    <col min="4" max="4" width="29.33203125" style="7" bestFit="1" customWidth="1"/>
    <col min="5" max="5" width="14.5546875" style="7" bestFit="1" customWidth="1"/>
    <col min="6" max="6" width="17.77734375" style="7" bestFit="1" customWidth="1"/>
    <col min="7" max="7" width="13.77734375" style="7" bestFit="1" customWidth="1"/>
    <col min="8" max="8" width="13.6640625" style="7" bestFit="1" customWidth="1"/>
    <col min="9" max="9" width="16.6640625" style="8" bestFit="1" customWidth="1"/>
    <col min="10" max="10" width="23.77734375" style="9" bestFit="1" customWidth="1"/>
    <col min="11" max="11" width="18.88671875" style="9" bestFit="1" customWidth="1"/>
    <col min="12" max="12" width="16.6640625" style="7" bestFit="1" customWidth="1"/>
    <col min="13" max="13" width="17.88671875" style="10" bestFit="1" customWidth="1"/>
    <col min="14" max="14" width="18.21875" style="7" bestFit="1" customWidth="1"/>
    <col min="15" max="15" width="20.77734375" style="9" bestFit="1" customWidth="1"/>
    <col min="16" max="16" width="16.21875" style="9" bestFit="1" customWidth="1"/>
    <col min="17" max="17" width="13.77734375" style="7" bestFit="1" customWidth="1"/>
    <col min="18" max="16384" width="8.88671875" style="7"/>
  </cols>
  <sheetData>
    <row r="1" spans="1:17" x14ac:dyDescent="0.3">
      <c r="A1" s="27" t="s">
        <v>41</v>
      </c>
      <c r="B1" s="18" t="s">
        <v>3</v>
      </c>
      <c r="C1" s="18" t="s">
        <v>4</v>
      </c>
      <c r="D1" s="18" t="s">
        <v>0</v>
      </c>
      <c r="E1" s="18" t="s">
        <v>1</v>
      </c>
      <c r="F1" s="18" t="s">
        <v>2</v>
      </c>
      <c r="G1" s="18" t="s">
        <v>5</v>
      </c>
      <c r="H1" s="18" t="s">
        <v>6</v>
      </c>
      <c r="I1" s="19" t="s">
        <v>7</v>
      </c>
      <c r="J1" s="20" t="s">
        <v>8</v>
      </c>
      <c r="K1" s="20" t="s">
        <v>9</v>
      </c>
      <c r="L1" s="18" t="s">
        <v>10</v>
      </c>
      <c r="M1" s="21" t="s">
        <v>11</v>
      </c>
      <c r="N1" s="18" t="s">
        <v>12</v>
      </c>
      <c r="O1" s="20" t="s">
        <v>13</v>
      </c>
      <c r="P1" s="20" t="s">
        <v>14</v>
      </c>
      <c r="Q1" s="18" t="s">
        <v>15</v>
      </c>
    </row>
    <row r="2" spans="1:17" x14ac:dyDescent="0.3">
      <c r="A2" s="28" t="str">
        <f t="shared" ref="A2:A13" si="0">E2&amp;C2</f>
        <v>SP-IoI-PR20250730</v>
      </c>
      <c r="C2" s="7">
        <v>20250730</v>
      </c>
      <c r="D2" s="7" t="s">
        <v>44</v>
      </c>
      <c r="E2" s="7" t="s">
        <v>45</v>
      </c>
      <c r="F2" s="7" t="s">
        <v>47</v>
      </c>
      <c r="H2" s="22" t="s">
        <v>46</v>
      </c>
      <c r="I2" s="8">
        <v>388.83297823083097</v>
      </c>
      <c r="M2" s="10">
        <v>-1.99618544813081E-3</v>
      </c>
    </row>
    <row r="3" spans="1:17" x14ac:dyDescent="0.3">
      <c r="A3" s="28" t="str">
        <f t="shared" si="0"/>
        <v>SP-IoI-PR20250802</v>
      </c>
      <c r="C3" s="7">
        <v>20250802</v>
      </c>
      <c r="D3" s="7" t="s">
        <v>44</v>
      </c>
      <c r="E3" s="7" t="s">
        <v>45</v>
      </c>
      <c r="F3" s="7" t="s">
        <v>47</v>
      </c>
      <c r="H3" s="22" t="s">
        <v>46</v>
      </c>
      <c r="I3" s="8">
        <v>388.49159112354499</v>
      </c>
      <c r="M3" s="10">
        <v>-8.7797878883430101E-4</v>
      </c>
    </row>
    <row r="4" spans="1:17" x14ac:dyDescent="0.3">
      <c r="A4" s="28" t="str">
        <f t="shared" si="0"/>
        <v>SP-IoI-PR20250803</v>
      </c>
      <c r="C4" s="7">
        <v>20250803</v>
      </c>
      <c r="D4" s="7" t="s">
        <v>44</v>
      </c>
      <c r="E4" s="7" t="s">
        <v>45</v>
      </c>
      <c r="F4" s="7" t="s">
        <v>47</v>
      </c>
      <c r="H4" s="22" t="s">
        <v>46</v>
      </c>
      <c r="I4" s="8">
        <v>389.460010173559</v>
      </c>
      <c r="M4" s="10">
        <v>2.4927670820696999E-3</v>
      </c>
    </row>
    <row r="5" spans="1:17" x14ac:dyDescent="0.3">
      <c r="A5" s="28" t="str">
        <f t="shared" si="0"/>
        <v>SP-IoI-PR20250804</v>
      </c>
      <c r="C5" s="7">
        <v>20250804</v>
      </c>
      <c r="D5" s="7" t="s">
        <v>44</v>
      </c>
      <c r="E5" s="7" t="s">
        <v>45</v>
      </c>
      <c r="F5" s="7" t="s">
        <v>47</v>
      </c>
      <c r="H5" s="22" t="s">
        <v>46</v>
      </c>
      <c r="I5" s="8">
        <v>386.93810382410197</v>
      </c>
      <c r="M5" s="10">
        <v>-6.4753922959454296E-3</v>
      </c>
    </row>
    <row r="6" spans="1:17" x14ac:dyDescent="0.3">
      <c r="A6" s="28" t="str">
        <f t="shared" si="0"/>
        <v>SP-IoI-PR20250805</v>
      </c>
      <c r="C6" s="7">
        <v>20250805</v>
      </c>
      <c r="D6" s="7" t="s">
        <v>44</v>
      </c>
      <c r="E6" s="7" t="s">
        <v>45</v>
      </c>
      <c r="F6" s="7" t="s">
        <v>47</v>
      </c>
      <c r="H6" s="22" t="s">
        <v>46</v>
      </c>
      <c r="I6" s="8">
        <v>391.71284475125799</v>
      </c>
      <c r="M6" s="10">
        <v>1.23398054623394E-2</v>
      </c>
    </row>
    <row r="7" spans="1:17" x14ac:dyDescent="0.3">
      <c r="A7" s="28" t="str">
        <f t="shared" si="0"/>
        <v>SP-IoI-PR20250806</v>
      </c>
      <c r="C7" s="7">
        <v>20250806</v>
      </c>
      <c r="D7" s="7" t="s">
        <v>44</v>
      </c>
      <c r="E7" s="7" t="s">
        <v>45</v>
      </c>
      <c r="F7" s="7" t="s">
        <v>47</v>
      </c>
      <c r="H7" s="22" t="s">
        <v>46</v>
      </c>
      <c r="I7" s="8">
        <v>390.27184079322302</v>
      </c>
      <c r="M7" s="10">
        <v>-3.67872531458597E-3</v>
      </c>
    </row>
    <row r="8" spans="1:17" x14ac:dyDescent="0.3">
      <c r="A8" s="28" t="str">
        <f t="shared" si="0"/>
        <v>SP-IoI-PR20250809</v>
      </c>
      <c r="C8" s="7">
        <v>20250809</v>
      </c>
      <c r="D8" s="7" t="s">
        <v>44</v>
      </c>
      <c r="E8" s="7" t="s">
        <v>45</v>
      </c>
      <c r="F8" s="7" t="s">
        <v>47</v>
      </c>
      <c r="H8" s="22" t="s">
        <v>46</v>
      </c>
      <c r="I8" s="8">
        <v>392.79387436148897</v>
      </c>
      <c r="M8" s="10">
        <v>6.4622483731852903E-3</v>
      </c>
    </row>
    <row r="9" spans="1:17" x14ac:dyDescent="0.3">
      <c r="A9" s="28" t="str">
        <f t="shared" si="0"/>
        <v>SP-IoI-PR20250810</v>
      </c>
      <c r="C9" s="7">
        <v>20250810</v>
      </c>
      <c r="D9" s="7" t="s">
        <v>44</v>
      </c>
      <c r="E9" s="7" t="s">
        <v>45</v>
      </c>
      <c r="F9" s="7" t="s">
        <v>47</v>
      </c>
      <c r="H9" s="22" t="s">
        <v>46</v>
      </c>
      <c r="I9" s="8">
        <v>391.02365724952801</v>
      </c>
      <c r="M9" s="10">
        <v>-4.5067329902709003E-3</v>
      </c>
    </row>
    <row r="10" spans="1:17" x14ac:dyDescent="0.3">
      <c r="A10" s="28" t="str">
        <f t="shared" si="0"/>
        <v>SP-IoI-PR20250811</v>
      </c>
      <c r="C10" s="7">
        <v>20250811</v>
      </c>
      <c r="D10" s="7" t="s">
        <v>44</v>
      </c>
      <c r="E10" s="7" t="s">
        <v>45</v>
      </c>
      <c r="F10" s="7" t="s">
        <v>47</v>
      </c>
      <c r="H10" s="22" t="s">
        <v>46</v>
      </c>
      <c r="I10" s="8">
        <v>389.08024848167099</v>
      </c>
      <c r="M10" s="10">
        <v>-4.97005419448787E-3</v>
      </c>
    </row>
    <row r="11" spans="1:17" x14ac:dyDescent="0.3">
      <c r="A11" s="28" t="str">
        <f t="shared" si="0"/>
        <v>SP-IoI-PR20250812</v>
      </c>
      <c r="C11" s="7">
        <v>20250812</v>
      </c>
      <c r="D11" s="7" t="s">
        <v>44</v>
      </c>
      <c r="E11" s="7" t="s">
        <v>45</v>
      </c>
      <c r="F11" s="7" t="s">
        <v>47</v>
      </c>
      <c r="H11" s="22" t="s">
        <v>46</v>
      </c>
      <c r="I11" s="8">
        <v>388.61383454849101</v>
      </c>
      <c r="M11" s="10">
        <v>-1.19876024290665E-3</v>
      </c>
    </row>
    <row r="12" spans="1:17" x14ac:dyDescent="0.3">
      <c r="A12" s="28" t="str">
        <f t="shared" si="0"/>
        <v>SP-IoI-PR20250813</v>
      </c>
      <c r="C12" s="7">
        <v>20250813</v>
      </c>
      <c r="D12" s="7" t="s">
        <v>44</v>
      </c>
      <c r="E12" s="7" t="s">
        <v>45</v>
      </c>
      <c r="F12" s="7" t="s">
        <v>47</v>
      </c>
      <c r="H12" s="22" t="s">
        <v>46</v>
      </c>
      <c r="I12" s="8">
        <v>383.55346181166402</v>
      </c>
      <c r="M12" s="10">
        <v>-1.30215969863922E-2</v>
      </c>
    </row>
    <row r="13" spans="1:17" x14ac:dyDescent="0.3">
      <c r="A13" s="28" t="str">
        <f t="shared" si="0"/>
        <v>SP-IoI-PR20250816</v>
      </c>
      <c r="C13" s="7">
        <v>20250816</v>
      </c>
      <c r="D13" s="7" t="s">
        <v>44</v>
      </c>
      <c r="E13" s="7" t="s">
        <v>45</v>
      </c>
      <c r="F13" s="7" t="s">
        <v>47</v>
      </c>
      <c r="H13" s="22" t="s">
        <v>46</v>
      </c>
      <c r="I13" s="8">
        <v>378.51128599757902</v>
      </c>
      <c r="M13" s="10">
        <v>-1.31459530837489E-2</v>
      </c>
    </row>
  </sheetData>
  <autoFilter ref="A1:Q4" xr:uid="{6DFE37EE-4F08-4EA5-B86B-EE8BC74D6EA6}">
    <sortState xmlns:xlrd2="http://schemas.microsoft.com/office/spreadsheetml/2017/richdata2" ref="A2:Q37">
      <sortCondition ref="D1:D4"/>
    </sortState>
  </autoFilter>
  <pageMargins left="0.7" right="0.7" top="0.75" bottom="0.75" header="0.3" footer="0.3"/>
  <pageSetup orientation="portrait" r:id="rId1"/>
  <headerFooter>
    <oddHeader>&amp;L&amp;"Calibri"&amp;10&amp;K000000S&amp;P Global Public&amp;1#</oddHeader>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2EA394-4375-4F96-81B8-557BC16572E7}">
  <sheetPr>
    <tabColor theme="0" tint="-0.14999847407452621"/>
  </sheetPr>
  <dimension ref="A1:Q109"/>
  <sheetViews>
    <sheetView zoomScale="80" zoomScaleNormal="80" workbookViewId="0"/>
  </sheetViews>
  <sheetFormatPr defaultColWidth="8.88671875" defaultRowHeight="13.2" x14ac:dyDescent="0.3"/>
  <cols>
    <col min="1" max="1" width="20.109375" style="7" bestFit="1" customWidth="1"/>
    <col min="2" max="2" width="11.33203125" style="7" bestFit="1" customWidth="1"/>
    <col min="3" max="3" width="17.33203125" style="7" bestFit="1" customWidth="1"/>
    <col min="4" max="4" width="29.33203125" style="7" bestFit="1" customWidth="1"/>
    <col min="5" max="5" width="14.5546875" style="7" bestFit="1" customWidth="1"/>
    <col min="6" max="6" width="17.77734375" style="7" bestFit="1" customWidth="1"/>
    <col min="7" max="7" width="25.5546875" style="7" bestFit="1" customWidth="1"/>
    <col min="8" max="8" width="21.21875" style="7" bestFit="1" customWidth="1"/>
    <col min="9" max="9" width="26.77734375" style="8" bestFit="1" customWidth="1"/>
    <col min="10" max="10" width="26.109375" style="9" bestFit="1" customWidth="1"/>
    <col min="11" max="11" width="23.21875" style="9" bestFit="1" customWidth="1"/>
    <col min="12" max="12" width="17.33203125" style="7" bestFit="1" customWidth="1"/>
    <col min="13" max="13" width="12.88671875" style="10" bestFit="1" customWidth="1"/>
    <col min="14" max="14" width="14.6640625" style="7" bestFit="1" customWidth="1"/>
    <col min="15" max="15" width="29.33203125" style="9" bestFit="1" customWidth="1"/>
    <col min="16" max="16" width="31.77734375" style="9" bestFit="1" customWidth="1"/>
    <col min="17" max="17" width="11.6640625" style="7" bestFit="1" customWidth="1"/>
    <col min="18" max="16384" width="8.88671875" style="7"/>
  </cols>
  <sheetData>
    <row r="1" spans="1:17" x14ac:dyDescent="0.3">
      <c r="A1" s="27" t="s">
        <v>41</v>
      </c>
      <c r="B1" s="18" t="s">
        <v>3</v>
      </c>
      <c r="C1" s="18" t="s">
        <v>4</v>
      </c>
      <c r="D1" s="18" t="s">
        <v>0</v>
      </c>
      <c r="E1" s="18" t="s">
        <v>1</v>
      </c>
      <c r="F1" s="18" t="s">
        <v>2</v>
      </c>
      <c r="G1" s="18" t="s">
        <v>20</v>
      </c>
      <c r="H1" s="18" t="s">
        <v>21</v>
      </c>
      <c r="I1" s="19" t="s">
        <v>22</v>
      </c>
      <c r="J1" s="20" t="s">
        <v>23</v>
      </c>
      <c r="K1" s="20" t="s">
        <v>24</v>
      </c>
      <c r="L1" s="18" t="s">
        <v>25</v>
      </c>
      <c r="M1" s="21" t="s">
        <v>26</v>
      </c>
      <c r="N1" s="18" t="s">
        <v>27</v>
      </c>
      <c r="O1" s="20" t="s">
        <v>28</v>
      </c>
      <c r="P1" s="20" t="s">
        <v>29</v>
      </c>
      <c r="Q1" s="18"/>
    </row>
    <row r="2" spans="1:17" x14ac:dyDescent="0.3">
      <c r="A2" s="28" t="str">
        <f t="shared" ref="A2:A33" si="0">H2&amp;C2</f>
        <v>SPCodePR-120250730</v>
      </c>
      <c r="C2" s="7">
        <v>20250730</v>
      </c>
      <c r="D2" s="7" t="s">
        <v>44</v>
      </c>
      <c r="E2" s="7" t="s">
        <v>45</v>
      </c>
      <c r="F2" s="7" t="s">
        <v>47</v>
      </c>
      <c r="G2" s="7" t="s">
        <v>49</v>
      </c>
      <c r="H2" s="7" t="s">
        <v>48</v>
      </c>
      <c r="I2" s="8" t="s">
        <v>56</v>
      </c>
      <c r="J2" s="22" t="s">
        <v>46</v>
      </c>
      <c r="K2" s="9">
        <v>315.21039237966801</v>
      </c>
      <c r="L2" s="7">
        <v>7.0285317787000001E-4</v>
      </c>
      <c r="M2" s="10">
        <v>0.11482274402159</v>
      </c>
      <c r="N2" s="7">
        <v>0.11482274402159</v>
      </c>
    </row>
    <row r="3" spans="1:17" x14ac:dyDescent="0.3">
      <c r="A3" s="28" t="str">
        <f t="shared" si="0"/>
        <v>SPCodePR-220250730</v>
      </c>
      <c r="C3" s="7">
        <v>20250730</v>
      </c>
      <c r="D3" s="7" t="s">
        <v>44</v>
      </c>
      <c r="E3" s="7" t="s">
        <v>45</v>
      </c>
      <c r="F3" s="7" t="s">
        <v>47</v>
      </c>
      <c r="G3" s="7" t="s">
        <v>50</v>
      </c>
      <c r="H3" s="7" t="s">
        <v>51</v>
      </c>
      <c r="I3" s="8" t="s">
        <v>57</v>
      </c>
      <c r="J3" s="22" t="s">
        <v>46</v>
      </c>
      <c r="K3" s="9">
        <v>803.19821230743901</v>
      </c>
      <c r="L3" s="7">
        <v>1.172818385807E-2</v>
      </c>
      <c r="M3" s="10">
        <v>0.1101812060609</v>
      </c>
      <c r="N3" s="7">
        <v>0.1101812060609</v>
      </c>
    </row>
    <row r="4" spans="1:17" x14ac:dyDescent="0.3">
      <c r="A4" s="28" t="str">
        <f t="shared" si="0"/>
        <v>SPCodePR-320250730</v>
      </c>
      <c r="C4" s="7">
        <v>20250730</v>
      </c>
      <c r="D4" s="7" t="s">
        <v>44</v>
      </c>
      <c r="E4" s="7" t="s">
        <v>45</v>
      </c>
      <c r="F4" s="7" t="s">
        <v>47</v>
      </c>
      <c r="G4" s="7" t="s">
        <v>52</v>
      </c>
      <c r="H4" s="7" t="s">
        <v>53</v>
      </c>
      <c r="I4" s="8" t="s">
        <v>58</v>
      </c>
      <c r="J4" s="22" t="s">
        <v>46</v>
      </c>
      <c r="K4" s="9">
        <v>701.85404925343903</v>
      </c>
      <c r="L4" s="7">
        <v>5.3419758650500001E-3</v>
      </c>
      <c r="M4" s="10">
        <v>0.11124869235842</v>
      </c>
      <c r="N4" s="7">
        <v>0.11124869235842</v>
      </c>
    </row>
    <row r="5" spans="1:17" x14ac:dyDescent="0.3">
      <c r="A5" s="28" t="str">
        <f t="shared" si="0"/>
        <v>SPCodePR-420250730</v>
      </c>
      <c r="C5" s="7">
        <v>20250730</v>
      </c>
      <c r="D5" s="7" t="s">
        <v>44</v>
      </c>
      <c r="E5" s="7" t="s">
        <v>45</v>
      </c>
      <c r="F5" s="7" t="s">
        <v>47</v>
      </c>
      <c r="G5" s="7" t="s">
        <v>54</v>
      </c>
      <c r="H5" s="7" t="s">
        <v>55</v>
      </c>
      <c r="I5" s="8" t="s">
        <v>59</v>
      </c>
      <c r="J5" s="22" t="s">
        <v>46</v>
      </c>
      <c r="K5" s="9">
        <v>382.75748252879498</v>
      </c>
      <c r="L5" s="7">
        <v>-5.7069821057199998E-3</v>
      </c>
      <c r="M5" s="10">
        <v>0.11424945518882999</v>
      </c>
      <c r="N5" s="7">
        <v>0.11424945518882999</v>
      </c>
    </row>
    <row r="6" spans="1:17" x14ac:dyDescent="0.3">
      <c r="A6" s="28" t="str">
        <f t="shared" si="0"/>
        <v>SPCodePR-520250730</v>
      </c>
      <c r="C6" s="7">
        <v>20250730</v>
      </c>
      <c r="D6" s="7" t="s">
        <v>44</v>
      </c>
      <c r="E6" s="7" t="s">
        <v>45</v>
      </c>
      <c r="F6" s="7" t="s">
        <v>47</v>
      </c>
      <c r="G6" s="7" t="s">
        <v>77</v>
      </c>
      <c r="H6" s="7" t="s">
        <v>66</v>
      </c>
      <c r="I6" s="8" t="s">
        <v>82</v>
      </c>
      <c r="J6" s="22" t="s">
        <v>46</v>
      </c>
      <c r="K6" s="9">
        <v>360.40712611384703</v>
      </c>
      <c r="L6" s="7">
        <v>-1.17995016236E-2</v>
      </c>
      <c r="M6" s="10">
        <v>0.10763487311809</v>
      </c>
      <c r="N6" s="7">
        <v>0.10763487311809</v>
      </c>
    </row>
    <row r="7" spans="1:17" x14ac:dyDescent="0.3">
      <c r="A7" s="28" t="str">
        <f t="shared" si="0"/>
        <v>SPCodePR-620250730</v>
      </c>
      <c r="C7" s="7">
        <v>20250730</v>
      </c>
      <c r="D7" s="7" t="s">
        <v>44</v>
      </c>
      <c r="E7" s="7" t="s">
        <v>45</v>
      </c>
      <c r="F7" s="7" t="s">
        <v>47</v>
      </c>
      <c r="G7" s="7" t="s">
        <v>78</v>
      </c>
      <c r="H7" s="7" t="s">
        <v>67</v>
      </c>
      <c r="I7" s="8" t="s">
        <v>83</v>
      </c>
      <c r="J7" s="22" t="s">
        <v>46</v>
      </c>
      <c r="K7" s="9">
        <v>293.80510134241302</v>
      </c>
      <c r="L7" s="7">
        <v>-5.6388878325000003E-4</v>
      </c>
      <c r="M7" s="10">
        <v>0.11161693052177001</v>
      </c>
      <c r="N7" s="7">
        <v>0.11161693052177001</v>
      </c>
    </row>
    <row r="8" spans="1:17" x14ac:dyDescent="0.3">
      <c r="A8" s="28" t="str">
        <f t="shared" si="0"/>
        <v>SPCodePR-720250730</v>
      </c>
      <c r="C8" s="7">
        <v>20250730</v>
      </c>
      <c r="D8" s="7" t="s">
        <v>44</v>
      </c>
      <c r="E8" s="7" t="s">
        <v>45</v>
      </c>
      <c r="F8" s="7" t="s">
        <v>47</v>
      </c>
      <c r="G8" s="7" t="s">
        <v>79</v>
      </c>
      <c r="H8" s="7" t="s">
        <v>68</v>
      </c>
      <c r="I8" s="8" t="s">
        <v>84</v>
      </c>
      <c r="J8" s="22" t="s">
        <v>46</v>
      </c>
      <c r="K8" s="9">
        <v>379.67782184781299</v>
      </c>
      <c r="L8" s="7">
        <v>-4.6801548323600001E-3</v>
      </c>
      <c r="M8" s="10">
        <v>0.11109977363442</v>
      </c>
      <c r="N8" s="7">
        <v>0.11109977363442</v>
      </c>
    </row>
    <row r="9" spans="1:17" x14ac:dyDescent="0.3">
      <c r="A9" s="28" t="str">
        <f t="shared" si="0"/>
        <v>SPCodePR-820250730</v>
      </c>
      <c r="C9" s="7">
        <v>20250730</v>
      </c>
      <c r="D9" s="7" t="s">
        <v>44</v>
      </c>
      <c r="E9" s="7" t="s">
        <v>45</v>
      </c>
      <c r="F9" s="7" t="s">
        <v>47</v>
      </c>
      <c r="G9" s="7" t="s">
        <v>80</v>
      </c>
      <c r="H9" s="7" t="s">
        <v>69</v>
      </c>
      <c r="I9" s="8" t="s">
        <v>85</v>
      </c>
      <c r="J9" s="22" t="s">
        <v>46</v>
      </c>
      <c r="K9" s="9">
        <v>426.21677750789001</v>
      </c>
      <c r="L9" s="7">
        <v>4.3577216410700002E-3</v>
      </c>
      <c r="M9" s="10">
        <v>0.11062889115777</v>
      </c>
      <c r="N9" s="7">
        <v>0.11062889115777</v>
      </c>
    </row>
    <row r="10" spans="1:17" x14ac:dyDescent="0.3">
      <c r="A10" s="28" t="str">
        <f t="shared" si="0"/>
        <v>SPCodePR-920250730</v>
      </c>
      <c r="C10" s="7">
        <v>20250730</v>
      </c>
      <c r="D10" s="7" t="s">
        <v>44</v>
      </c>
      <c r="E10" s="7" t="s">
        <v>45</v>
      </c>
      <c r="F10" s="7" t="s">
        <v>47</v>
      </c>
      <c r="G10" s="7" t="s">
        <v>81</v>
      </c>
      <c r="H10" s="7" t="s">
        <v>70</v>
      </c>
      <c r="I10" s="8" t="s">
        <v>86</v>
      </c>
      <c r="J10" s="22" t="s">
        <v>46</v>
      </c>
      <c r="K10" s="9">
        <v>520.59385980536501</v>
      </c>
      <c r="L10" s="7">
        <v>-1.7232795379209999E-2</v>
      </c>
      <c r="M10" s="10">
        <v>0.10851743393821001</v>
      </c>
      <c r="N10" s="7">
        <v>0.10851743393821001</v>
      </c>
    </row>
    <row r="11" spans="1:17" x14ac:dyDescent="0.3">
      <c r="A11" s="28" t="str">
        <f t="shared" si="0"/>
        <v>SPCodePR-120250802</v>
      </c>
      <c r="C11" s="7">
        <v>20250802</v>
      </c>
      <c r="D11" s="7" t="s">
        <v>44</v>
      </c>
      <c r="E11" s="7" t="s">
        <v>45</v>
      </c>
      <c r="F11" s="7" t="s">
        <v>47</v>
      </c>
      <c r="G11" s="7" t="s">
        <v>49</v>
      </c>
      <c r="H11" s="7" t="s">
        <v>48</v>
      </c>
      <c r="I11" s="8" t="s">
        <v>56</v>
      </c>
      <c r="J11" s="22" t="s">
        <v>46</v>
      </c>
      <c r="K11" s="9">
        <v>313.745299328915</v>
      </c>
      <c r="L11" s="7">
        <v>-4.6479846038500004E-3</v>
      </c>
      <c r="M11" s="10">
        <v>0.11438948121338</v>
      </c>
      <c r="N11" s="7">
        <v>0.11438948121338</v>
      </c>
    </row>
    <row r="12" spans="1:17" x14ac:dyDescent="0.3">
      <c r="A12" s="28" t="str">
        <f t="shared" si="0"/>
        <v>SPCodePR-220250802</v>
      </c>
      <c r="C12" s="7">
        <v>20250802</v>
      </c>
      <c r="D12" s="7" t="s">
        <v>44</v>
      </c>
      <c r="E12" s="7" t="s">
        <v>45</v>
      </c>
      <c r="F12" s="7" t="s">
        <v>47</v>
      </c>
      <c r="G12" s="7" t="s">
        <v>50</v>
      </c>
      <c r="H12" s="7" t="s">
        <v>51</v>
      </c>
      <c r="I12" s="8" t="s">
        <v>57</v>
      </c>
      <c r="J12" s="22" t="s">
        <v>46</v>
      </c>
      <c r="K12" s="9">
        <v>811.08152023804701</v>
      </c>
      <c r="L12" s="7">
        <v>9.8148972567599999E-3</v>
      </c>
      <c r="M12" s="10">
        <v>0.11136039534304</v>
      </c>
      <c r="N12" s="7">
        <v>0.11136039534304</v>
      </c>
    </row>
    <row r="13" spans="1:17" x14ac:dyDescent="0.3">
      <c r="A13" s="28" t="str">
        <f t="shared" si="0"/>
        <v>SPCodePR-320250802</v>
      </c>
      <c r="C13" s="7">
        <v>20250802</v>
      </c>
      <c r="D13" s="7" t="s">
        <v>44</v>
      </c>
      <c r="E13" s="7" t="s">
        <v>45</v>
      </c>
      <c r="F13" s="7" t="s">
        <v>47</v>
      </c>
      <c r="G13" s="7" t="s">
        <v>52</v>
      </c>
      <c r="H13" s="7" t="s">
        <v>53</v>
      </c>
      <c r="I13" s="8" t="s">
        <v>58</v>
      </c>
      <c r="J13" s="22" t="s">
        <v>46</v>
      </c>
      <c r="K13" s="9">
        <v>692.36866221019795</v>
      </c>
      <c r="L13" s="7">
        <v>-1.351475716829E-2</v>
      </c>
      <c r="M13" s="10">
        <v>0.10984163191886</v>
      </c>
      <c r="N13" s="7">
        <v>0.10984163191886</v>
      </c>
    </row>
    <row r="14" spans="1:17" x14ac:dyDescent="0.3">
      <c r="A14" s="28" t="str">
        <f t="shared" si="0"/>
        <v>SPCodePR-420250802</v>
      </c>
      <c r="C14" s="7">
        <v>20250802</v>
      </c>
      <c r="D14" s="7" t="s">
        <v>44</v>
      </c>
      <c r="E14" s="7" t="s">
        <v>45</v>
      </c>
      <c r="F14" s="7" t="s">
        <v>47</v>
      </c>
      <c r="G14" s="7" t="s">
        <v>54</v>
      </c>
      <c r="H14" s="7" t="s">
        <v>55</v>
      </c>
      <c r="I14" s="8" t="s">
        <v>59</v>
      </c>
      <c r="J14" s="22" t="s">
        <v>46</v>
      </c>
      <c r="K14" s="9">
        <v>384.83633734065</v>
      </c>
      <c r="L14" s="7">
        <v>5.4312584514900003E-3</v>
      </c>
      <c r="M14" s="10">
        <v>0.11497091553308</v>
      </c>
      <c r="N14" s="7">
        <v>0.11497091553308</v>
      </c>
    </row>
    <row r="15" spans="1:17" x14ac:dyDescent="0.3">
      <c r="A15" s="28" t="str">
        <f t="shared" si="0"/>
        <v>SPCodePR-520250802</v>
      </c>
      <c r="C15" s="7">
        <v>20250802</v>
      </c>
      <c r="D15" s="7" t="s">
        <v>44</v>
      </c>
      <c r="E15" s="7" t="s">
        <v>45</v>
      </c>
      <c r="F15" s="7" t="s">
        <v>47</v>
      </c>
      <c r="G15" s="7" t="s">
        <v>77</v>
      </c>
      <c r="H15" s="7" t="s">
        <v>66</v>
      </c>
      <c r="I15" s="8" t="s">
        <v>82</v>
      </c>
      <c r="J15" s="22" t="s">
        <v>46</v>
      </c>
      <c r="K15" s="9">
        <v>363.260977146426</v>
      </c>
      <c r="L15" s="7">
        <v>7.9184090041499993E-3</v>
      </c>
      <c r="M15" s="10">
        <v>0.10858250320119001</v>
      </c>
      <c r="N15" s="7">
        <v>0.10858250320119001</v>
      </c>
    </row>
    <row r="16" spans="1:17" x14ac:dyDescent="0.3">
      <c r="A16" s="28" t="str">
        <f t="shared" si="0"/>
        <v>SPCodePR-620250802</v>
      </c>
      <c r="C16" s="7">
        <v>20250802</v>
      </c>
      <c r="D16" s="7" t="s">
        <v>44</v>
      </c>
      <c r="E16" s="7" t="s">
        <v>45</v>
      </c>
      <c r="F16" s="7" t="s">
        <v>47</v>
      </c>
      <c r="G16" s="7" t="s">
        <v>78</v>
      </c>
      <c r="H16" s="7" t="s">
        <v>67</v>
      </c>
      <c r="I16" s="8" t="s">
        <v>83</v>
      </c>
      <c r="J16" s="22" t="s">
        <v>46</v>
      </c>
      <c r="K16" s="9">
        <v>292.42027159887698</v>
      </c>
      <c r="L16" s="7">
        <v>-4.7134298799099998E-3</v>
      </c>
      <c r="M16" s="10">
        <v>0.11118845304968</v>
      </c>
      <c r="N16" s="7">
        <v>0.11118845304968</v>
      </c>
    </row>
    <row r="17" spans="1:14" x14ac:dyDescent="0.3">
      <c r="A17" s="28" t="str">
        <f t="shared" si="0"/>
        <v>SPCodePR-720250802</v>
      </c>
      <c r="C17" s="7">
        <v>20250802</v>
      </c>
      <c r="D17" s="7" t="s">
        <v>44</v>
      </c>
      <c r="E17" s="7" t="s">
        <v>45</v>
      </c>
      <c r="F17" s="7" t="s">
        <v>47</v>
      </c>
      <c r="G17" s="7" t="s">
        <v>79</v>
      </c>
      <c r="H17" s="7" t="s">
        <v>68</v>
      </c>
      <c r="I17" s="8" t="s">
        <v>84</v>
      </c>
      <c r="J17" s="22" t="s">
        <v>46</v>
      </c>
      <c r="K17" s="9">
        <v>379.66359766355203</v>
      </c>
      <c r="L17" s="7">
        <v>-3.7463827070000001E-5</v>
      </c>
      <c r="M17" s="10">
        <v>0.11119323671501</v>
      </c>
      <c r="N17" s="7">
        <v>0.11119323671501</v>
      </c>
    </row>
    <row r="18" spans="1:14" x14ac:dyDescent="0.3">
      <c r="A18" s="28" t="str">
        <f t="shared" si="0"/>
        <v>SPCodePR-820250802</v>
      </c>
      <c r="C18" s="7">
        <v>20250802</v>
      </c>
      <c r="D18" s="7" t="s">
        <v>44</v>
      </c>
      <c r="E18" s="7" t="s">
        <v>45</v>
      </c>
      <c r="F18" s="7" t="s">
        <v>47</v>
      </c>
      <c r="G18" s="7" t="s">
        <v>80</v>
      </c>
      <c r="H18" s="7" t="s">
        <v>69</v>
      </c>
      <c r="I18" s="8" t="s">
        <v>85</v>
      </c>
      <c r="J18" s="22" t="s">
        <v>46</v>
      </c>
      <c r="K18" s="9">
        <v>423.72998284775798</v>
      </c>
      <c r="L18" s="7">
        <v>-5.83457712451E-3</v>
      </c>
      <c r="M18" s="10">
        <v>0.11008006632342</v>
      </c>
      <c r="N18" s="7">
        <v>0.11008006632342</v>
      </c>
    </row>
    <row r="19" spans="1:14" x14ac:dyDescent="0.3">
      <c r="A19" s="28" t="str">
        <f t="shared" si="0"/>
        <v>SPCodePR-920250802</v>
      </c>
      <c r="C19" s="7">
        <v>20250802</v>
      </c>
      <c r="D19" s="7" t="s">
        <v>44</v>
      </c>
      <c r="E19" s="7" t="s">
        <v>45</v>
      </c>
      <c r="F19" s="7" t="s">
        <v>47</v>
      </c>
      <c r="G19" s="7" t="s">
        <v>81</v>
      </c>
      <c r="H19" s="7" t="s">
        <v>70</v>
      </c>
      <c r="I19" s="8" t="s">
        <v>86</v>
      </c>
      <c r="J19" s="22" t="s">
        <v>46</v>
      </c>
      <c r="K19" s="9">
        <v>519.541880968957</v>
      </c>
      <c r="L19" s="7">
        <v>-2.0207284749800001E-3</v>
      </c>
      <c r="M19" s="10">
        <v>0.10839331670233</v>
      </c>
      <c r="N19" s="7">
        <v>0.10839331670233</v>
      </c>
    </row>
    <row r="20" spans="1:14" x14ac:dyDescent="0.3">
      <c r="A20" s="28" t="str">
        <f t="shared" si="0"/>
        <v>SPCodePR-120250803</v>
      </c>
      <c r="C20" s="7">
        <v>20250803</v>
      </c>
      <c r="D20" s="7" t="s">
        <v>44</v>
      </c>
      <c r="E20" s="7" t="s">
        <v>45</v>
      </c>
      <c r="F20" s="7" t="s">
        <v>47</v>
      </c>
      <c r="G20" s="7" t="s">
        <v>49</v>
      </c>
      <c r="H20" s="7" t="s">
        <v>48</v>
      </c>
      <c r="I20" s="8" t="s">
        <v>56</v>
      </c>
      <c r="J20" s="22" t="s">
        <v>46</v>
      </c>
      <c r="K20" s="9">
        <v>311.955059434963</v>
      </c>
      <c r="L20" s="7">
        <v>-5.7060293740800001E-3</v>
      </c>
      <c r="M20" s="10">
        <v>0.11345395718369</v>
      </c>
      <c r="N20" s="7">
        <v>0.11345395718369</v>
      </c>
    </row>
    <row r="21" spans="1:14" x14ac:dyDescent="0.3">
      <c r="A21" s="28" t="str">
        <f t="shared" si="0"/>
        <v>SPCodePR-220250803</v>
      </c>
      <c r="C21" s="7">
        <v>20250803</v>
      </c>
      <c r="D21" s="7" t="s">
        <v>44</v>
      </c>
      <c r="E21" s="7" t="s">
        <v>45</v>
      </c>
      <c r="F21" s="7" t="s">
        <v>47</v>
      </c>
      <c r="G21" s="7" t="s">
        <v>50</v>
      </c>
      <c r="H21" s="7" t="s">
        <v>51</v>
      </c>
      <c r="I21" s="8" t="s">
        <v>57</v>
      </c>
      <c r="J21" s="22" t="s">
        <v>46</v>
      </c>
      <c r="K21" s="9">
        <v>809.80948086650699</v>
      </c>
      <c r="L21" s="7">
        <v>-1.5683249338100001E-3</v>
      </c>
      <c r="M21" s="10">
        <v>0.1109092750684</v>
      </c>
      <c r="N21" s="7">
        <v>0.1109092750684</v>
      </c>
    </row>
    <row r="22" spans="1:14" x14ac:dyDescent="0.3">
      <c r="A22" s="28" t="str">
        <f t="shared" si="0"/>
        <v>SPCodePR-320250803</v>
      </c>
      <c r="C22" s="7">
        <v>20250803</v>
      </c>
      <c r="D22" s="7" t="s">
        <v>44</v>
      </c>
      <c r="E22" s="7" t="s">
        <v>45</v>
      </c>
      <c r="F22" s="7" t="s">
        <v>47</v>
      </c>
      <c r="G22" s="7" t="s">
        <v>52</v>
      </c>
      <c r="H22" s="7" t="s">
        <v>53</v>
      </c>
      <c r="I22" s="8" t="s">
        <v>58</v>
      </c>
      <c r="J22" s="22" t="s">
        <v>46</v>
      </c>
      <c r="K22" s="9">
        <v>708.63926825620695</v>
      </c>
      <c r="L22" s="7">
        <v>2.349991692875E-2</v>
      </c>
      <c r="M22" s="10">
        <v>0.11214335388324</v>
      </c>
      <c r="N22" s="7">
        <v>0.11214335388324</v>
      </c>
    </row>
    <row r="23" spans="1:14" x14ac:dyDescent="0.3">
      <c r="A23" s="28" t="str">
        <f t="shared" si="0"/>
        <v>SPCodePR-420250803</v>
      </c>
      <c r="C23" s="7">
        <v>20250803</v>
      </c>
      <c r="D23" s="7" t="s">
        <v>44</v>
      </c>
      <c r="E23" s="7" t="s">
        <v>45</v>
      </c>
      <c r="F23" s="7" t="s">
        <v>47</v>
      </c>
      <c r="G23" s="7" t="s">
        <v>54</v>
      </c>
      <c r="H23" s="7" t="s">
        <v>55</v>
      </c>
      <c r="I23" s="8" t="s">
        <v>59</v>
      </c>
      <c r="J23" s="22" t="s">
        <v>46</v>
      </c>
      <c r="K23" s="9">
        <v>385.60324927046997</v>
      </c>
      <c r="L23" s="7">
        <v>1.9928261845499999E-3</v>
      </c>
      <c r="M23" s="10">
        <v>0.11491357979502</v>
      </c>
      <c r="N23" s="7">
        <v>0.11491357979502</v>
      </c>
    </row>
    <row r="24" spans="1:14" x14ac:dyDescent="0.3">
      <c r="A24" s="28" t="str">
        <f t="shared" si="0"/>
        <v>SPCodePR-520250803</v>
      </c>
      <c r="C24" s="7">
        <v>20250803</v>
      </c>
      <c r="D24" s="7" t="s">
        <v>44</v>
      </c>
      <c r="E24" s="7" t="s">
        <v>45</v>
      </c>
      <c r="F24" s="7" t="s">
        <v>47</v>
      </c>
      <c r="G24" s="7" t="s">
        <v>77</v>
      </c>
      <c r="H24" s="7" t="s">
        <v>66</v>
      </c>
      <c r="I24" s="8" t="s">
        <v>82</v>
      </c>
      <c r="J24" s="22" t="s">
        <v>46</v>
      </c>
      <c r="K24" s="9">
        <v>373.02395292067001</v>
      </c>
      <c r="L24" s="7">
        <v>2.687592774467E-2</v>
      </c>
      <c r="M24" s="10">
        <v>0.11122350442098999</v>
      </c>
      <c r="N24" s="7">
        <v>0.11122350442098999</v>
      </c>
    </row>
    <row r="25" spans="1:14" x14ac:dyDescent="0.3">
      <c r="A25" s="28" t="str">
        <f t="shared" si="0"/>
        <v>SPCodePR-620250803</v>
      </c>
      <c r="C25" s="7">
        <v>20250803</v>
      </c>
      <c r="D25" s="7" t="s">
        <v>44</v>
      </c>
      <c r="E25" s="7" t="s">
        <v>45</v>
      </c>
      <c r="F25" s="7" t="s">
        <v>47</v>
      </c>
      <c r="G25" s="7" t="s">
        <v>78</v>
      </c>
      <c r="H25" s="7" t="s">
        <v>67</v>
      </c>
      <c r="I25" s="8" t="s">
        <v>83</v>
      </c>
      <c r="J25" s="22" t="s">
        <v>46</v>
      </c>
      <c r="K25" s="9">
        <v>294.80281980034698</v>
      </c>
      <c r="L25" s="7">
        <v>8.1476847977899995E-3</v>
      </c>
      <c r="M25" s="10">
        <v>0.11181565114385</v>
      </c>
      <c r="N25" s="7">
        <v>0.11181565114385</v>
      </c>
    </row>
    <row r="26" spans="1:14" x14ac:dyDescent="0.3">
      <c r="A26" s="28" t="str">
        <f t="shared" si="0"/>
        <v>SPCodePR-720250803</v>
      </c>
      <c r="C26" s="7">
        <v>20250803</v>
      </c>
      <c r="D26" s="7" t="s">
        <v>44</v>
      </c>
      <c r="E26" s="7" t="s">
        <v>45</v>
      </c>
      <c r="F26" s="7" t="s">
        <v>47</v>
      </c>
      <c r="G26" s="7" t="s">
        <v>79</v>
      </c>
      <c r="H26" s="7" t="s">
        <v>68</v>
      </c>
      <c r="I26" s="8" t="s">
        <v>84</v>
      </c>
      <c r="J26" s="22" t="s">
        <v>46</v>
      </c>
      <c r="K26" s="9">
        <v>377.96280410520899</v>
      </c>
      <c r="L26" s="7">
        <v>-4.4797382967699997E-3</v>
      </c>
      <c r="M26" s="10">
        <v>0.11041986909926001</v>
      </c>
      <c r="N26" s="7">
        <v>0.11041986909926001</v>
      </c>
    </row>
    <row r="27" spans="1:14" x14ac:dyDescent="0.3">
      <c r="A27" s="28" t="str">
        <f t="shared" si="0"/>
        <v>SPCodePR-820250803</v>
      </c>
      <c r="C27" s="7">
        <v>20250803</v>
      </c>
      <c r="D27" s="7" t="s">
        <v>44</v>
      </c>
      <c r="E27" s="7" t="s">
        <v>45</v>
      </c>
      <c r="F27" s="7" t="s">
        <v>47</v>
      </c>
      <c r="G27" s="7" t="s">
        <v>80</v>
      </c>
      <c r="H27" s="7" t="s">
        <v>69</v>
      </c>
      <c r="I27" s="8" t="s">
        <v>85</v>
      </c>
      <c r="J27" s="22" t="s">
        <v>46</v>
      </c>
      <c r="K27" s="9">
        <v>417.88950204016697</v>
      </c>
      <c r="L27" s="7">
        <v>-1.378349667007E-2</v>
      </c>
      <c r="M27" s="10">
        <v>0.10829282929572</v>
      </c>
      <c r="N27" s="7">
        <v>0.10829282929572</v>
      </c>
    </row>
    <row r="28" spans="1:14" x14ac:dyDescent="0.3">
      <c r="A28" s="28" t="str">
        <f t="shared" si="0"/>
        <v>SPCodePR-920250803</v>
      </c>
      <c r="C28" s="7">
        <v>20250803</v>
      </c>
      <c r="D28" s="7" t="s">
        <v>44</v>
      </c>
      <c r="E28" s="7" t="s">
        <v>45</v>
      </c>
      <c r="F28" s="7" t="s">
        <v>47</v>
      </c>
      <c r="G28" s="7" t="s">
        <v>81</v>
      </c>
      <c r="H28" s="7" t="s">
        <v>70</v>
      </c>
      <c r="I28" s="8" t="s">
        <v>86</v>
      </c>
      <c r="J28" s="22" t="s">
        <v>46</v>
      </c>
      <c r="K28" s="9">
        <v>513.31543313597501</v>
      </c>
      <c r="L28" s="7">
        <v>-1.19844964594E-2</v>
      </c>
      <c r="M28" s="10">
        <v>0.10682798010983</v>
      </c>
      <c r="N28" s="7">
        <v>0.10682798010983</v>
      </c>
    </row>
    <row r="29" spans="1:14" x14ac:dyDescent="0.3">
      <c r="A29" s="28" t="str">
        <f t="shared" si="0"/>
        <v>SPCodePR-120250804</v>
      </c>
      <c r="C29" s="7">
        <v>20250804</v>
      </c>
      <c r="D29" s="7" t="s">
        <v>44</v>
      </c>
      <c r="E29" s="7" t="s">
        <v>45</v>
      </c>
      <c r="F29" s="7" t="s">
        <v>47</v>
      </c>
      <c r="G29" s="7" t="s">
        <v>49</v>
      </c>
      <c r="H29" s="7" t="s">
        <v>48</v>
      </c>
      <c r="I29" s="8" t="s">
        <v>56</v>
      </c>
      <c r="J29" s="22" t="s">
        <v>46</v>
      </c>
      <c r="K29" s="9">
        <v>309.13295084173899</v>
      </c>
      <c r="L29" s="7">
        <v>-9.0465229137000006E-3</v>
      </c>
      <c r="M29" s="10">
        <v>0.11316035102562</v>
      </c>
      <c r="N29" s="7">
        <v>0.11316035102562</v>
      </c>
    </row>
    <row r="30" spans="1:14" x14ac:dyDescent="0.3">
      <c r="A30" s="28" t="str">
        <f t="shared" si="0"/>
        <v>SPCodePR-220250804</v>
      </c>
      <c r="C30" s="7">
        <v>20250804</v>
      </c>
      <c r="D30" s="7" t="s">
        <v>44</v>
      </c>
      <c r="E30" s="7" t="s">
        <v>45</v>
      </c>
      <c r="F30" s="7" t="s">
        <v>47</v>
      </c>
      <c r="G30" s="7" t="s">
        <v>50</v>
      </c>
      <c r="H30" s="7" t="s">
        <v>51</v>
      </c>
      <c r="I30" s="8" t="s">
        <v>57</v>
      </c>
      <c r="J30" s="22" t="s">
        <v>46</v>
      </c>
      <c r="K30" s="9">
        <v>807.45043475373495</v>
      </c>
      <c r="L30" s="7">
        <v>-2.9130877922600002E-3</v>
      </c>
      <c r="M30" s="10">
        <v>0.11130694273261001</v>
      </c>
      <c r="N30" s="7">
        <v>0.11130694273261001</v>
      </c>
    </row>
    <row r="31" spans="1:14" x14ac:dyDescent="0.3">
      <c r="A31" s="28" t="str">
        <f t="shared" si="0"/>
        <v>SPCodePR-320250804</v>
      </c>
      <c r="C31" s="7">
        <v>20250804</v>
      </c>
      <c r="D31" s="7" t="s">
        <v>44</v>
      </c>
      <c r="E31" s="7" t="s">
        <v>45</v>
      </c>
      <c r="F31" s="7" t="s">
        <v>47</v>
      </c>
      <c r="G31" s="7" t="s">
        <v>52</v>
      </c>
      <c r="H31" s="7" t="s">
        <v>53</v>
      </c>
      <c r="I31" s="8" t="s">
        <v>58</v>
      </c>
      <c r="J31" s="22" t="s">
        <v>46</v>
      </c>
      <c r="K31" s="9">
        <v>693.28754915066895</v>
      </c>
      <c r="L31" s="7">
        <v>-2.1663658497670001E-2</v>
      </c>
      <c r="M31" s="10">
        <v>0.11042898959038</v>
      </c>
      <c r="N31" s="7">
        <v>0.11042898959038</v>
      </c>
    </row>
    <row r="32" spans="1:14" x14ac:dyDescent="0.3">
      <c r="A32" s="28" t="str">
        <f t="shared" si="0"/>
        <v>SPCodePR-420250804</v>
      </c>
      <c r="C32" s="7">
        <v>20250804</v>
      </c>
      <c r="D32" s="7" t="s">
        <v>44</v>
      </c>
      <c r="E32" s="7" t="s">
        <v>45</v>
      </c>
      <c r="F32" s="7" t="s">
        <v>47</v>
      </c>
      <c r="G32" s="7" t="s">
        <v>54</v>
      </c>
      <c r="H32" s="7" t="s">
        <v>55</v>
      </c>
      <c r="I32" s="8" t="s">
        <v>59</v>
      </c>
      <c r="J32" s="22" t="s">
        <v>46</v>
      </c>
      <c r="K32" s="9">
        <v>382.28244809443697</v>
      </c>
      <c r="L32" s="7">
        <v>-8.6119636759200008E-3</v>
      </c>
      <c r="M32" s="10">
        <v>0.11466645852207</v>
      </c>
      <c r="N32" s="7">
        <v>0.11466645852207</v>
      </c>
    </row>
    <row r="33" spans="1:14" x14ac:dyDescent="0.3">
      <c r="A33" s="28" t="str">
        <f t="shared" si="0"/>
        <v>SPCodePR-520250804</v>
      </c>
      <c r="C33" s="7">
        <v>20250804</v>
      </c>
      <c r="D33" s="7" t="s">
        <v>44</v>
      </c>
      <c r="E33" s="7" t="s">
        <v>45</v>
      </c>
      <c r="F33" s="7" t="s">
        <v>47</v>
      </c>
      <c r="G33" s="7" t="s">
        <v>77</v>
      </c>
      <c r="H33" s="7" t="s">
        <v>66</v>
      </c>
      <c r="I33" s="8" t="s">
        <v>82</v>
      </c>
      <c r="J33" s="22" t="s">
        <v>46</v>
      </c>
      <c r="K33" s="9">
        <v>376.498920764437</v>
      </c>
      <c r="L33" s="7">
        <v>9.3156694538199993E-3</v>
      </c>
      <c r="M33" s="10">
        <v>0.11299128874432</v>
      </c>
      <c r="N33" s="7">
        <v>0.11299128874432</v>
      </c>
    </row>
    <row r="34" spans="1:14" x14ac:dyDescent="0.3">
      <c r="A34" s="28" t="str">
        <f t="shared" ref="A34:A65" si="1">H34&amp;C34</f>
        <v>SPCodePR-620250804</v>
      </c>
      <c r="C34" s="7">
        <v>20250804</v>
      </c>
      <c r="D34" s="7" t="s">
        <v>44</v>
      </c>
      <c r="E34" s="7" t="s">
        <v>45</v>
      </c>
      <c r="F34" s="7" t="s">
        <v>47</v>
      </c>
      <c r="G34" s="7" t="s">
        <v>78</v>
      </c>
      <c r="H34" s="7" t="s">
        <v>67</v>
      </c>
      <c r="I34" s="8" t="s">
        <v>83</v>
      </c>
      <c r="J34" s="22" t="s">
        <v>46</v>
      </c>
      <c r="K34" s="9">
        <v>291.44689313721</v>
      </c>
      <c r="L34" s="7">
        <v>-1.138363149108E-2</v>
      </c>
      <c r="M34" s="10">
        <v>0.11126325620837001</v>
      </c>
      <c r="N34" s="7">
        <v>0.11126325620837001</v>
      </c>
    </row>
    <row r="35" spans="1:14" x14ac:dyDescent="0.3">
      <c r="A35" s="28" t="str">
        <f t="shared" si="1"/>
        <v>SPCodePR-720250804</v>
      </c>
      <c r="C35" s="7">
        <v>20250804</v>
      </c>
      <c r="D35" s="7" t="s">
        <v>44</v>
      </c>
      <c r="E35" s="7" t="s">
        <v>45</v>
      </c>
      <c r="F35" s="7" t="s">
        <v>47</v>
      </c>
      <c r="G35" s="7" t="s">
        <v>79</v>
      </c>
      <c r="H35" s="7" t="s">
        <v>68</v>
      </c>
      <c r="I35" s="8" t="s">
        <v>84</v>
      </c>
      <c r="J35" s="22" t="s">
        <v>46</v>
      </c>
      <c r="K35" s="9">
        <v>371.89348329125602</v>
      </c>
      <c r="L35" s="7">
        <v>-1.60579844049E-2</v>
      </c>
      <c r="M35" s="10">
        <v>0.10935486420849</v>
      </c>
      <c r="N35" s="7">
        <v>0.10935486420849</v>
      </c>
    </row>
    <row r="36" spans="1:14" x14ac:dyDescent="0.3">
      <c r="A36" s="28" t="str">
        <f t="shared" si="1"/>
        <v>SPCodePR-820250804</v>
      </c>
      <c r="C36" s="7">
        <v>20250804</v>
      </c>
      <c r="D36" s="7" t="s">
        <v>44</v>
      </c>
      <c r="E36" s="7" t="s">
        <v>45</v>
      </c>
      <c r="F36" s="7" t="s">
        <v>47</v>
      </c>
      <c r="G36" s="7" t="s">
        <v>80</v>
      </c>
      <c r="H36" s="7" t="s">
        <v>69</v>
      </c>
      <c r="I36" s="8" t="s">
        <v>85</v>
      </c>
      <c r="J36" s="22" t="s">
        <v>46</v>
      </c>
      <c r="K36" s="9">
        <v>421.07171656772101</v>
      </c>
      <c r="L36" s="7">
        <v>7.6149664253800002E-3</v>
      </c>
      <c r="M36" s="10">
        <v>0.10982865920863</v>
      </c>
      <c r="N36" s="7">
        <v>0.10982865920863</v>
      </c>
    </row>
    <row r="37" spans="1:14" x14ac:dyDescent="0.3">
      <c r="A37" s="28" t="str">
        <f t="shared" si="1"/>
        <v>SPCodePR-920250804</v>
      </c>
      <c r="C37" s="7">
        <v>20250804</v>
      </c>
      <c r="D37" s="7" t="s">
        <v>44</v>
      </c>
      <c r="E37" s="7" t="s">
        <v>45</v>
      </c>
      <c r="F37" s="7" t="s">
        <v>47</v>
      </c>
      <c r="G37" s="7" t="s">
        <v>81</v>
      </c>
      <c r="H37" s="7" t="s">
        <v>70</v>
      </c>
      <c r="I37" s="8" t="s">
        <v>86</v>
      </c>
      <c r="J37" s="22" t="s">
        <v>46</v>
      </c>
      <c r="K37" s="9">
        <v>510.80886076815</v>
      </c>
      <c r="L37" s="7">
        <v>-4.8831034604E-3</v>
      </c>
      <c r="M37" s="10">
        <v>0.10699918975953</v>
      </c>
      <c r="N37" s="7">
        <v>0.10699918975953</v>
      </c>
    </row>
    <row r="38" spans="1:14" x14ac:dyDescent="0.3">
      <c r="A38" s="28" t="str">
        <f t="shared" si="1"/>
        <v>SPCodePR-120250805</v>
      </c>
      <c r="C38" s="7">
        <v>20250805</v>
      </c>
      <c r="D38" s="7" t="s">
        <v>44</v>
      </c>
      <c r="E38" s="7" t="s">
        <v>45</v>
      </c>
      <c r="F38" s="7" t="s">
        <v>47</v>
      </c>
      <c r="G38" s="7" t="s">
        <v>49</v>
      </c>
      <c r="H38" s="7" t="s">
        <v>48</v>
      </c>
      <c r="I38" s="8" t="s">
        <v>56</v>
      </c>
      <c r="J38" s="22" t="s">
        <v>46</v>
      </c>
      <c r="K38" s="9">
        <v>310.86409778447501</v>
      </c>
      <c r="L38" s="7">
        <v>5.60000782195E-3</v>
      </c>
      <c r="M38" s="10">
        <v>0.11240696973732001</v>
      </c>
      <c r="N38" s="7">
        <v>0.11240696973732001</v>
      </c>
    </row>
    <row r="39" spans="1:14" x14ac:dyDescent="0.3">
      <c r="A39" s="28" t="str">
        <f t="shared" si="1"/>
        <v>SPCodePR-220250805</v>
      </c>
      <c r="C39" s="7">
        <v>20250805</v>
      </c>
      <c r="D39" s="7" t="s">
        <v>44</v>
      </c>
      <c r="E39" s="7" t="s">
        <v>45</v>
      </c>
      <c r="F39" s="7" t="s">
        <v>47</v>
      </c>
      <c r="G39" s="7" t="s">
        <v>50</v>
      </c>
      <c r="H39" s="7" t="s">
        <v>51</v>
      </c>
      <c r="I39" s="8" t="s">
        <v>57</v>
      </c>
      <c r="J39" s="22" t="s">
        <v>46</v>
      </c>
      <c r="K39" s="9">
        <v>824.098072854664</v>
      </c>
      <c r="L39" s="7">
        <v>2.0617535621249999E-2</v>
      </c>
      <c r="M39" s="10">
        <v>0.11221708064458</v>
      </c>
      <c r="N39" s="7">
        <v>0.11221708064458</v>
      </c>
    </row>
    <row r="40" spans="1:14" x14ac:dyDescent="0.3">
      <c r="A40" s="28" t="str">
        <f t="shared" si="1"/>
        <v>SPCodePR-320250805</v>
      </c>
      <c r="C40" s="7">
        <v>20250805</v>
      </c>
      <c r="D40" s="7" t="s">
        <v>44</v>
      </c>
      <c r="E40" s="7" t="s">
        <v>45</v>
      </c>
      <c r="F40" s="7" t="s">
        <v>47</v>
      </c>
      <c r="G40" s="7" t="s">
        <v>52</v>
      </c>
      <c r="H40" s="7" t="s">
        <v>53</v>
      </c>
      <c r="I40" s="8" t="s">
        <v>58</v>
      </c>
      <c r="J40" s="22" t="s">
        <v>46</v>
      </c>
      <c r="K40" s="9">
        <v>693.09804001889097</v>
      </c>
      <c r="L40" s="7">
        <v>-2.7334852905999999E-4</v>
      </c>
      <c r="M40" s="10">
        <v>0.10905310982815999</v>
      </c>
      <c r="N40" s="7">
        <v>0.10905310982815999</v>
      </c>
    </row>
    <row r="41" spans="1:14" x14ac:dyDescent="0.3">
      <c r="A41" s="28" t="str">
        <f t="shared" si="1"/>
        <v>SPCodePR-420250805</v>
      </c>
      <c r="C41" s="7">
        <v>20250805</v>
      </c>
      <c r="D41" s="7" t="s">
        <v>44</v>
      </c>
      <c r="E41" s="7" t="s">
        <v>45</v>
      </c>
      <c r="F41" s="7" t="s">
        <v>47</v>
      </c>
      <c r="G41" s="7" t="s">
        <v>54</v>
      </c>
      <c r="H41" s="7" t="s">
        <v>55</v>
      </c>
      <c r="I41" s="8" t="s">
        <v>59</v>
      </c>
      <c r="J41" s="22" t="s">
        <v>46</v>
      </c>
      <c r="K41" s="9">
        <v>382.26827544911799</v>
      </c>
      <c r="L41" s="7">
        <v>-3.707375369E-5</v>
      </c>
      <c r="M41" s="10">
        <v>0.11326454495549999</v>
      </c>
      <c r="N41" s="7">
        <v>0.11326454495549999</v>
      </c>
    </row>
    <row r="42" spans="1:14" x14ac:dyDescent="0.3">
      <c r="A42" s="28" t="str">
        <f t="shared" si="1"/>
        <v>SPCodePR-520250805</v>
      </c>
      <c r="C42" s="7">
        <v>20250805</v>
      </c>
      <c r="D42" s="7" t="s">
        <v>44</v>
      </c>
      <c r="E42" s="7" t="s">
        <v>45</v>
      </c>
      <c r="F42" s="7" t="s">
        <v>47</v>
      </c>
      <c r="G42" s="7" t="s">
        <v>77</v>
      </c>
      <c r="H42" s="7" t="s">
        <v>66</v>
      </c>
      <c r="I42" s="8" t="s">
        <v>82</v>
      </c>
      <c r="J42" s="22" t="s">
        <v>46</v>
      </c>
      <c r="K42" s="9">
        <v>391.84484284161402</v>
      </c>
      <c r="L42" s="7">
        <v>4.0759538024759998E-2</v>
      </c>
      <c r="M42" s="10">
        <v>0.11616332859759999</v>
      </c>
      <c r="N42" s="7">
        <v>0.11616332859759999</v>
      </c>
    </row>
    <row r="43" spans="1:14" x14ac:dyDescent="0.3">
      <c r="A43" s="28" t="str">
        <f t="shared" si="1"/>
        <v>SPCodePR-620250805</v>
      </c>
      <c r="C43" s="7">
        <v>20250805</v>
      </c>
      <c r="D43" s="7" t="s">
        <v>44</v>
      </c>
      <c r="E43" s="7" t="s">
        <v>45</v>
      </c>
      <c r="F43" s="7" t="s">
        <v>47</v>
      </c>
      <c r="G43" s="7" t="s">
        <v>78</v>
      </c>
      <c r="H43" s="7" t="s">
        <v>67</v>
      </c>
      <c r="I43" s="8" t="s">
        <v>83</v>
      </c>
      <c r="J43" s="22" t="s">
        <v>46</v>
      </c>
      <c r="K43" s="9">
        <v>292.27454757226297</v>
      </c>
      <c r="L43" s="7">
        <v>2.83981217348E-3</v>
      </c>
      <c r="M43" s="10">
        <v>0.1102191402094</v>
      </c>
      <c r="N43" s="7">
        <v>0.1102191402094</v>
      </c>
    </row>
    <row r="44" spans="1:14" x14ac:dyDescent="0.3">
      <c r="A44" s="28" t="str">
        <f t="shared" si="1"/>
        <v>SPCodePR-720250805</v>
      </c>
      <c r="C44" s="7">
        <v>20250805</v>
      </c>
      <c r="D44" s="7" t="s">
        <v>44</v>
      </c>
      <c r="E44" s="7" t="s">
        <v>45</v>
      </c>
      <c r="F44" s="7" t="s">
        <v>47</v>
      </c>
      <c r="G44" s="7" t="s">
        <v>79</v>
      </c>
      <c r="H44" s="7" t="s">
        <v>68</v>
      </c>
      <c r="I44" s="8" t="s">
        <v>84</v>
      </c>
      <c r="J44" s="22" t="s">
        <v>46</v>
      </c>
      <c r="K44" s="9">
        <v>373.65286717104698</v>
      </c>
      <c r="L44" s="7">
        <v>4.7308811765700001E-3</v>
      </c>
      <c r="M44" s="10">
        <v>0.10853293378794</v>
      </c>
      <c r="N44" s="7">
        <v>0.10853293378794</v>
      </c>
    </row>
    <row r="45" spans="1:14" x14ac:dyDescent="0.3">
      <c r="A45" s="28" t="str">
        <f t="shared" si="1"/>
        <v>SPCodePR-820250805</v>
      </c>
      <c r="C45" s="7">
        <v>20250805</v>
      </c>
      <c r="D45" s="7" t="s">
        <v>44</v>
      </c>
      <c r="E45" s="7" t="s">
        <v>45</v>
      </c>
      <c r="F45" s="7" t="s">
        <v>47</v>
      </c>
      <c r="G45" s="7" t="s">
        <v>80</v>
      </c>
      <c r="H45" s="7" t="s">
        <v>69</v>
      </c>
      <c r="I45" s="8" t="s">
        <v>85</v>
      </c>
      <c r="J45" s="22" t="s">
        <v>46</v>
      </c>
      <c r="K45" s="9">
        <v>431.847208436497</v>
      </c>
      <c r="L45" s="7">
        <v>2.5590633245590001E-2</v>
      </c>
      <c r="M45" s="10">
        <v>0.11126624038541</v>
      </c>
      <c r="N45" s="7">
        <v>0.11126624038541</v>
      </c>
    </row>
    <row r="46" spans="1:14" x14ac:dyDescent="0.3">
      <c r="A46" s="28" t="str">
        <f t="shared" si="1"/>
        <v>SPCodePR-920250805</v>
      </c>
      <c r="C46" s="7">
        <v>20250805</v>
      </c>
      <c r="D46" s="7" t="s">
        <v>44</v>
      </c>
      <c r="E46" s="7" t="s">
        <v>45</v>
      </c>
      <c r="F46" s="7" t="s">
        <v>47</v>
      </c>
      <c r="G46" s="7" t="s">
        <v>81</v>
      </c>
      <c r="H46" s="7" t="s">
        <v>70</v>
      </c>
      <c r="I46" s="8" t="s">
        <v>86</v>
      </c>
      <c r="J46" s="22" t="s">
        <v>46</v>
      </c>
      <c r="K46" s="9">
        <v>516.51993415261597</v>
      </c>
      <c r="L46" s="7">
        <v>1.118045089484E-2</v>
      </c>
      <c r="M46" s="10">
        <v>0.10687665185407</v>
      </c>
      <c r="N46" s="7">
        <v>0.10687665185407</v>
      </c>
    </row>
    <row r="47" spans="1:14" x14ac:dyDescent="0.3">
      <c r="A47" s="28" t="str">
        <f t="shared" si="1"/>
        <v>SPCodePR-120250806</v>
      </c>
      <c r="C47" s="7">
        <v>20250806</v>
      </c>
      <c r="D47" s="7" t="s">
        <v>44</v>
      </c>
      <c r="E47" s="7" t="s">
        <v>45</v>
      </c>
      <c r="F47" s="7" t="s">
        <v>47</v>
      </c>
      <c r="G47" s="7" t="s">
        <v>49</v>
      </c>
      <c r="H47" s="7" t="s">
        <v>48</v>
      </c>
      <c r="I47" s="8" t="s">
        <v>56</v>
      </c>
      <c r="J47" s="22" t="s">
        <v>46</v>
      </c>
      <c r="K47" s="9">
        <v>311.71495207821602</v>
      </c>
      <c r="L47" s="7">
        <v>2.7370619502399998E-3</v>
      </c>
      <c r="M47" s="10">
        <v>0.11313081175821001</v>
      </c>
      <c r="N47" s="7">
        <v>0.11313081175821001</v>
      </c>
    </row>
    <row r="48" spans="1:14" x14ac:dyDescent="0.3">
      <c r="A48" s="28" t="str">
        <f t="shared" si="1"/>
        <v>SPCodePR-220250806</v>
      </c>
      <c r="C48" s="7">
        <v>20250806</v>
      </c>
      <c r="D48" s="7" t="s">
        <v>44</v>
      </c>
      <c r="E48" s="7" t="s">
        <v>45</v>
      </c>
      <c r="F48" s="7" t="s">
        <v>47</v>
      </c>
      <c r="G48" s="7" t="s">
        <v>50</v>
      </c>
      <c r="H48" s="7" t="s">
        <v>51</v>
      </c>
      <c r="I48" s="8" t="s">
        <v>57</v>
      </c>
      <c r="J48" s="22" t="s">
        <v>46</v>
      </c>
      <c r="K48" s="9">
        <v>817.68172876934204</v>
      </c>
      <c r="L48" s="7">
        <v>-7.7858986650700002E-3</v>
      </c>
      <c r="M48" s="10">
        <v>0.11175448387504</v>
      </c>
      <c r="N48" s="7">
        <v>0.11175448387504</v>
      </c>
    </row>
    <row r="49" spans="1:14" x14ac:dyDescent="0.3">
      <c r="A49" s="28" t="str">
        <f t="shared" si="1"/>
        <v>SPCodePR-320250806</v>
      </c>
      <c r="C49" s="7">
        <v>20250806</v>
      </c>
      <c r="D49" s="7" t="s">
        <v>44</v>
      </c>
      <c r="E49" s="7" t="s">
        <v>45</v>
      </c>
      <c r="F49" s="7" t="s">
        <v>47</v>
      </c>
      <c r="G49" s="7" t="s">
        <v>52</v>
      </c>
      <c r="H49" s="7" t="s">
        <v>53</v>
      </c>
      <c r="I49" s="8" t="s">
        <v>58</v>
      </c>
      <c r="J49" s="22" t="s">
        <v>46</v>
      </c>
      <c r="K49" s="9">
        <v>692.52877195642895</v>
      </c>
      <c r="L49" s="7">
        <v>-8.2133843929000001E-4</v>
      </c>
      <c r="M49" s="10">
        <v>0.10936586730172999</v>
      </c>
      <c r="N49" s="7">
        <v>0.10936586730172999</v>
      </c>
    </row>
    <row r="50" spans="1:14" x14ac:dyDescent="0.3">
      <c r="A50" s="28" t="str">
        <f t="shared" si="1"/>
        <v>SPCodePR-420250806</v>
      </c>
      <c r="C50" s="7">
        <v>20250806</v>
      </c>
      <c r="D50" s="7" t="s">
        <v>44</v>
      </c>
      <c r="E50" s="7" t="s">
        <v>45</v>
      </c>
      <c r="F50" s="7" t="s">
        <v>47</v>
      </c>
      <c r="G50" s="7" t="s">
        <v>54</v>
      </c>
      <c r="H50" s="7" t="s">
        <v>55</v>
      </c>
      <c r="I50" s="8" t="s">
        <v>59</v>
      </c>
      <c r="J50" s="22" t="s">
        <v>46</v>
      </c>
      <c r="K50" s="9">
        <v>379.00886541041899</v>
      </c>
      <c r="L50" s="7">
        <v>-8.5264989224399998E-3</v>
      </c>
      <c r="M50" s="10">
        <v>0.1127134367079</v>
      </c>
      <c r="N50" s="7">
        <v>0.1127134367079</v>
      </c>
    </row>
    <row r="51" spans="1:14" x14ac:dyDescent="0.3">
      <c r="A51" s="28" t="str">
        <f t="shared" si="1"/>
        <v>SPCodePR-520250806</v>
      </c>
      <c r="C51" s="7">
        <v>20250806</v>
      </c>
      <c r="D51" s="7" t="s">
        <v>44</v>
      </c>
      <c r="E51" s="7" t="s">
        <v>45</v>
      </c>
      <c r="F51" s="7" t="s">
        <v>47</v>
      </c>
      <c r="G51" s="7" t="s">
        <v>77</v>
      </c>
      <c r="H51" s="7" t="s">
        <v>66</v>
      </c>
      <c r="I51" s="8" t="s">
        <v>82</v>
      </c>
      <c r="J51" s="22" t="s">
        <v>46</v>
      </c>
      <c r="K51" s="9">
        <v>384.93152125741398</v>
      </c>
      <c r="L51" s="7">
        <v>-1.7643007712099999E-2</v>
      </c>
      <c r="M51" s="10">
        <v>0.11453520164097999</v>
      </c>
      <c r="N51" s="7">
        <v>0.11453520164097999</v>
      </c>
    </row>
    <row r="52" spans="1:14" x14ac:dyDescent="0.3">
      <c r="A52" s="28" t="str">
        <f t="shared" si="1"/>
        <v>SPCodePR-620250806</v>
      </c>
      <c r="C52" s="7">
        <v>20250806</v>
      </c>
      <c r="D52" s="7" t="s">
        <v>44</v>
      </c>
      <c r="E52" s="7" t="s">
        <v>45</v>
      </c>
      <c r="F52" s="7" t="s">
        <v>47</v>
      </c>
      <c r="G52" s="7" t="s">
        <v>78</v>
      </c>
      <c r="H52" s="7" t="s">
        <v>67</v>
      </c>
      <c r="I52" s="8" t="s">
        <v>83</v>
      </c>
      <c r="J52" s="22" t="s">
        <v>46</v>
      </c>
      <c r="K52" s="9">
        <v>292.63895617315802</v>
      </c>
      <c r="L52" s="7">
        <v>1.2468023778399999E-3</v>
      </c>
      <c r="M52" s="10">
        <v>0.11076403214449</v>
      </c>
      <c r="N52" s="7">
        <v>0.11076403214449</v>
      </c>
    </row>
    <row r="53" spans="1:14" x14ac:dyDescent="0.3">
      <c r="A53" s="28" t="str">
        <f t="shared" si="1"/>
        <v>SPCodePR-720250806</v>
      </c>
      <c r="C53" s="7">
        <v>20250806</v>
      </c>
      <c r="D53" s="7" t="s">
        <v>44</v>
      </c>
      <c r="E53" s="7" t="s">
        <v>45</v>
      </c>
      <c r="F53" s="7" t="s">
        <v>47</v>
      </c>
      <c r="G53" s="7" t="s">
        <v>79</v>
      </c>
      <c r="H53" s="7" t="s">
        <v>68</v>
      </c>
      <c r="I53" s="8" t="s">
        <v>84</v>
      </c>
      <c r="J53" s="22" t="s">
        <v>46</v>
      </c>
      <c r="K53" s="9">
        <v>377.60558890523902</v>
      </c>
      <c r="L53" s="7">
        <v>1.057859334552E-2</v>
      </c>
      <c r="M53" s="10">
        <v>0.11008603584593001</v>
      </c>
      <c r="N53" s="7">
        <v>0.11008603584593001</v>
      </c>
    </row>
    <row r="54" spans="1:14" x14ac:dyDescent="0.3">
      <c r="A54" s="28" t="str">
        <f t="shared" si="1"/>
        <v>SPCodePR-820250806</v>
      </c>
      <c r="C54" s="7">
        <v>20250806</v>
      </c>
      <c r="D54" s="7" t="s">
        <v>44</v>
      </c>
      <c r="E54" s="7" t="s">
        <v>45</v>
      </c>
      <c r="F54" s="7" t="s">
        <v>47</v>
      </c>
      <c r="G54" s="7" t="s">
        <v>80</v>
      </c>
      <c r="H54" s="7" t="s">
        <v>69</v>
      </c>
      <c r="I54" s="8" t="s">
        <v>85</v>
      </c>
      <c r="J54" s="22" t="s">
        <v>46</v>
      </c>
      <c r="K54" s="9">
        <v>425.17178310289199</v>
      </c>
      <c r="L54" s="7">
        <v>-1.5457840651029999E-2</v>
      </c>
      <c r="M54" s="10">
        <v>0.10995078330157999</v>
      </c>
      <c r="N54" s="7">
        <v>0.10995078330157999</v>
      </c>
    </row>
    <row r="55" spans="1:14" x14ac:dyDescent="0.3">
      <c r="A55" s="28" t="str">
        <f t="shared" si="1"/>
        <v>SPCodePR-920250806</v>
      </c>
      <c r="C55" s="7">
        <v>20250806</v>
      </c>
      <c r="D55" s="7" t="s">
        <v>44</v>
      </c>
      <c r="E55" s="7" t="s">
        <v>45</v>
      </c>
      <c r="F55" s="7" t="s">
        <v>47</v>
      </c>
      <c r="G55" s="7" t="s">
        <v>81</v>
      </c>
      <c r="H55" s="7" t="s">
        <v>70</v>
      </c>
      <c r="I55" s="8" t="s">
        <v>86</v>
      </c>
      <c r="J55" s="22" t="s">
        <v>46</v>
      </c>
      <c r="K55" s="9">
        <v>518.58114549239895</v>
      </c>
      <c r="L55" s="7">
        <v>3.9905746196700004E-3</v>
      </c>
      <c r="M55" s="10">
        <v>0.10769934742413</v>
      </c>
      <c r="N55" s="7">
        <v>0.10769934742413</v>
      </c>
    </row>
    <row r="56" spans="1:14" x14ac:dyDescent="0.3">
      <c r="A56" s="28" t="str">
        <f t="shared" si="1"/>
        <v>SPCodePR-120250809</v>
      </c>
      <c r="C56" s="7">
        <v>20250809</v>
      </c>
      <c r="D56" s="7" t="s">
        <v>44</v>
      </c>
      <c r="E56" s="7" t="s">
        <v>45</v>
      </c>
      <c r="F56" s="7" t="s">
        <v>47</v>
      </c>
      <c r="G56" s="7" t="s">
        <v>49</v>
      </c>
      <c r="H56" s="7" t="s">
        <v>48</v>
      </c>
      <c r="I56" s="8" t="s">
        <v>56</v>
      </c>
      <c r="J56" s="22" t="s">
        <v>46</v>
      </c>
      <c r="K56" s="9">
        <v>310.19299217654901</v>
      </c>
      <c r="L56" s="7">
        <v>-4.8825373679399998E-3</v>
      </c>
      <c r="M56" s="10">
        <v>0.11185560762393</v>
      </c>
      <c r="N56" s="7">
        <v>0.11185560762393</v>
      </c>
    </row>
    <row r="57" spans="1:14" x14ac:dyDescent="0.3">
      <c r="A57" s="28" t="str">
        <f t="shared" si="1"/>
        <v>SPCodePR-220250809</v>
      </c>
      <c r="C57" s="7">
        <v>20250809</v>
      </c>
      <c r="D57" s="7" t="s">
        <v>44</v>
      </c>
      <c r="E57" s="7" t="s">
        <v>45</v>
      </c>
      <c r="F57" s="7" t="s">
        <v>47</v>
      </c>
      <c r="G57" s="7" t="s">
        <v>50</v>
      </c>
      <c r="H57" s="7" t="s">
        <v>51</v>
      </c>
      <c r="I57" s="8" t="s">
        <v>57</v>
      </c>
      <c r="J57" s="22" t="s">
        <v>46</v>
      </c>
      <c r="K57" s="9">
        <v>822.24527461759203</v>
      </c>
      <c r="L57" s="7">
        <v>5.5810784167999996E-3</v>
      </c>
      <c r="M57" s="10">
        <v>0.11165664146333</v>
      </c>
      <c r="N57" s="7">
        <v>0.11165664146333</v>
      </c>
    </row>
    <row r="58" spans="1:14" x14ac:dyDescent="0.3">
      <c r="A58" s="28" t="str">
        <f t="shared" si="1"/>
        <v>SPCodePR-320250809</v>
      </c>
      <c r="C58" s="7">
        <v>20250809</v>
      </c>
      <c r="D58" s="7" t="s">
        <v>44</v>
      </c>
      <c r="E58" s="7" t="s">
        <v>45</v>
      </c>
      <c r="F58" s="7" t="s">
        <v>47</v>
      </c>
      <c r="G58" s="7" t="s">
        <v>52</v>
      </c>
      <c r="H58" s="7" t="s">
        <v>53</v>
      </c>
      <c r="I58" s="8" t="s">
        <v>58</v>
      </c>
      <c r="J58" s="22" t="s">
        <v>46</v>
      </c>
      <c r="K58" s="9">
        <v>713.03859310484302</v>
      </c>
      <c r="L58" s="7">
        <v>2.9615839772940002E-2</v>
      </c>
      <c r="M58" s="10">
        <v>0.11188182118741</v>
      </c>
      <c r="N58" s="7">
        <v>0.11188182118741</v>
      </c>
    </row>
    <row r="59" spans="1:14" x14ac:dyDescent="0.3">
      <c r="A59" s="28" t="str">
        <f t="shared" si="1"/>
        <v>SPCodePR-420250809</v>
      </c>
      <c r="C59" s="7">
        <v>20250809</v>
      </c>
      <c r="D59" s="7" t="s">
        <v>44</v>
      </c>
      <c r="E59" s="7" t="s">
        <v>45</v>
      </c>
      <c r="F59" s="7" t="s">
        <v>47</v>
      </c>
      <c r="G59" s="7" t="s">
        <v>54</v>
      </c>
      <c r="H59" s="7" t="s">
        <v>55</v>
      </c>
      <c r="I59" s="8" t="s">
        <v>59</v>
      </c>
      <c r="J59" s="22" t="s">
        <v>46</v>
      </c>
      <c r="K59" s="9">
        <v>380.72265320399902</v>
      </c>
      <c r="L59" s="7">
        <v>4.5217617580600002E-3</v>
      </c>
      <c r="M59" s="10">
        <v>0.11249612213338001</v>
      </c>
      <c r="N59" s="7">
        <v>0.11249612213338001</v>
      </c>
    </row>
    <row r="60" spans="1:14" x14ac:dyDescent="0.3">
      <c r="A60" s="28" t="str">
        <f t="shared" si="1"/>
        <v>SPCodePR-520250809</v>
      </c>
      <c r="C60" s="7">
        <v>20250809</v>
      </c>
      <c r="D60" s="7" t="s">
        <v>44</v>
      </c>
      <c r="E60" s="7" t="s">
        <v>45</v>
      </c>
      <c r="F60" s="7" t="s">
        <v>47</v>
      </c>
      <c r="G60" s="7" t="s">
        <v>77</v>
      </c>
      <c r="H60" s="7" t="s">
        <v>66</v>
      </c>
      <c r="I60" s="8" t="s">
        <v>82</v>
      </c>
      <c r="J60" s="22" t="s">
        <v>46</v>
      </c>
      <c r="K60" s="9">
        <v>388.5716998483</v>
      </c>
      <c r="L60" s="7">
        <v>9.4566913590100003E-3</v>
      </c>
      <c r="M60" s="10">
        <v>0.11487596865110999</v>
      </c>
      <c r="N60" s="7">
        <v>0.11487596865110999</v>
      </c>
    </row>
    <row r="61" spans="1:14" x14ac:dyDescent="0.3">
      <c r="A61" s="28" t="str">
        <f t="shared" si="1"/>
        <v>SPCodePR-620250809</v>
      </c>
      <c r="C61" s="7">
        <v>20250809</v>
      </c>
      <c r="D61" s="7" t="s">
        <v>44</v>
      </c>
      <c r="E61" s="7" t="s">
        <v>45</v>
      </c>
      <c r="F61" s="7" t="s">
        <v>47</v>
      </c>
      <c r="G61" s="7" t="s">
        <v>78</v>
      </c>
      <c r="H61" s="7" t="s">
        <v>67</v>
      </c>
      <c r="I61" s="8" t="s">
        <v>83</v>
      </c>
      <c r="J61" s="22" t="s">
        <v>46</v>
      </c>
      <c r="K61" s="9">
        <v>295.51982134432598</v>
      </c>
      <c r="L61" s="7">
        <v>9.8444349612299992E-3</v>
      </c>
      <c r="M61" s="10">
        <v>0.1111362513952</v>
      </c>
      <c r="N61" s="7">
        <v>0.1111362513952</v>
      </c>
    </row>
    <row r="62" spans="1:14" x14ac:dyDescent="0.3">
      <c r="A62" s="28" t="str">
        <f t="shared" si="1"/>
        <v>SPCodePR-720250809</v>
      </c>
      <c r="C62" s="7">
        <v>20250809</v>
      </c>
      <c r="D62" s="7" t="s">
        <v>44</v>
      </c>
      <c r="E62" s="7" t="s">
        <v>45</v>
      </c>
      <c r="F62" s="7" t="s">
        <v>47</v>
      </c>
      <c r="G62" s="7" t="s">
        <v>79</v>
      </c>
      <c r="H62" s="7" t="s">
        <v>68</v>
      </c>
      <c r="I62" s="8" t="s">
        <v>84</v>
      </c>
      <c r="J62" s="22" t="s">
        <v>46</v>
      </c>
      <c r="K62" s="9">
        <v>378.09427342948499</v>
      </c>
      <c r="L62" s="7">
        <v>1.29416655528E-3</v>
      </c>
      <c r="M62" s="10">
        <v>0.10952075518967</v>
      </c>
      <c r="N62" s="7">
        <v>0.10952075518967</v>
      </c>
    </row>
    <row r="63" spans="1:14" x14ac:dyDescent="0.3">
      <c r="A63" s="28" t="str">
        <f t="shared" si="1"/>
        <v>SPCodePR-820250809</v>
      </c>
      <c r="C63" s="7">
        <v>20250809</v>
      </c>
      <c r="D63" s="7" t="s">
        <v>44</v>
      </c>
      <c r="E63" s="7" t="s">
        <v>45</v>
      </c>
      <c r="F63" s="7" t="s">
        <v>47</v>
      </c>
      <c r="G63" s="7" t="s">
        <v>80</v>
      </c>
      <c r="H63" s="7" t="s">
        <v>69</v>
      </c>
      <c r="I63" s="8" t="s">
        <v>85</v>
      </c>
      <c r="J63" s="22" t="s">
        <v>46</v>
      </c>
      <c r="K63" s="9">
        <v>425.75787666512502</v>
      </c>
      <c r="L63" s="7">
        <v>1.37848649775E-3</v>
      </c>
      <c r="M63" s="10">
        <v>0.10939540867007</v>
      </c>
      <c r="N63" s="7">
        <v>0.10939540867007</v>
      </c>
    </row>
    <row r="64" spans="1:14" x14ac:dyDescent="0.3">
      <c r="A64" s="28" t="str">
        <f t="shared" si="1"/>
        <v>SPCodePR-920250809</v>
      </c>
      <c r="C64" s="7">
        <v>20250809</v>
      </c>
      <c r="D64" s="7" t="s">
        <v>44</v>
      </c>
      <c r="E64" s="7" t="s">
        <v>45</v>
      </c>
      <c r="F64" s="7" t="s">
        <v>47</v>
      </c>
      <c r="G64" s="7" t="s">
        <v>81</v>
      </c>
      <c r="H64" s="7" t="s">
        <v>70</v>
      </c>
      <c r="I64" s="8" t="s">
        <v>86</v>
      </c>
      <c r="J64" s="22" t="s">
        <v>46</v>
      </c>
      <c r="K64" s="9">
        <v>519.42238475086299</v>
      </c>
      <c r="L64" s="7">
        <v>1.6221940689000001E-3</v>
      </c>
      <c r="M64" s="10">
        <v>0.1071814236859</v>
      </c>
      <c r="N64" s="7">
        <v>0.1071814236859</v>
      </c>
    </row>
    <row r="65" spans="1:14" x14ac:dyDescent="0.3">
      <c r="A65" s="28" t="str">
        <f t="shared" si="1"/>
        <v>SPCodePR-120250810</v>
      </c>
      <c r="C65" s="7">
        <v>20250810</v>
      </c>
      <c r="D65" s="7" t="s">
        <v>44</v>
      </c>
      <c r="E65" s="7" t="s">
        <v>45</v>
      </c>
      <c r="F65" s="7" t="s">
        <v>47</v>
      </c>
      <c r="G65" s="7" t="s">
        <v>49</v>
      </c>
      <c r="H65" s="7" t="s">
        <v>48</v>
      </c>
      <c r="I65" s="8" t="s">
        <v>56</v>
      </c>
      <c r="J65" s="22" t="s">
        <v>46</v>
      </c>
      <c r="K65" s="9">
        <v>305.98934328630702</v>
      </c>
      <c r="L65" s="7">
        <v>-1.3551721013249999E-2</v>
      </c>
      <c r="M65" s="10">
        <v>0.11083929474188001</v>
      </c>
      <c r="N65" s="7">
        <v>0.11083929474188001</v>
      </c>
    </row>
    <row r="66" spans="1:14" x14ac:dyDescent="0.3">
      <c r="A66" s="28" t="str">
        <f t="shared" ref="A66:A97" si="2">H66&amp;C66</f>
        <v>SPCodePR-220250810</v>
      </c>
      <c r="C66" s="7">
        <v>20250810</v>
      </c>
      <c r="D66" s="7" t="s">
        <v>44</v>
      </c>
      <c r="E66" s="7" t="s">
        <v>45</v>
      </c>
      <c r="F66" s="7" t="s">
        <v>47</v>
      </c>
      <c r="G66" s="7" t="s">
        <v>50</v>
      </c>
      <c r="H66" s="7" t="s">
        <v>51</v>
      </c>
      <c r="I66" s="8" t="s">
        <v>57</v>
      </c>
      <c r="J66" s="22" t="s">
        <v>46</v>
      </c>
      <c r="K66" s="9">
        <v>819.83695682630901</v>
      </c>
      <c r="L66" s="7">
        <v>-2.9289530333900002E-3</v>
      </c>
      <c r="M66" s="10">
        <v>0.111833608618</v>
      </c>
      <c r="N66" s="7">
        <v>0.111833608618</v>
      </c>
    </row>
    <row r="67" spans="1:14" x14ac:dyDescent="0.3">
      <c r="A67" s="28" t="str">
        <f t="shared" si="2"/>
        <v>SPCodePR-320250810</v>
      </c>
      <c r="C67" s="7">
        <v>20250810</v>
      </c>
      <c r="D67" s="7" t="s">
        <v>44</v>
      </c>
      <c r="E67" s="7" t="s">
        <v>45</v>
      </c>
      <c r="F67" s="7" t="s">
        <v>47</v>
      </c>
      <c r="G67" s="7" t="s">
        <v>52</v>
      </c>
      <c r="H67" s="7" t="s">
        <v>53</v>
      </c>
      <c r="I67" s="8" t="s">
        <v>58</v>
      </c>
      <c r="J67" s="22" t="s">
        <v>46</v>
      </c>
      <c r="K67" s="9">
        <v>721.22540019679798</v>
      </c>
      <c r="L67" s="7">
        <v>1.1481576412720001E-2</v>
      </c>
      <c r="M67" s="10">
        <v>0.11367872050657001</v>
      </c>
      <c r="N67" s="7">
        <v>0.11367872050657001</v>
      </c>
    </row>
    <row r="68" spans="1:14" x14ac:dyDescent="0.3">
      <c r="A68" s="28" t="str">
        <f t="shared" si="2"/>
        <v>SPCodePR-420250810</v>
      </c>
      <c r="C68" s="7">
        <v>20250810</v>
      </c>
      <c r="D68" s="7" t="s">
        <v>44</v>
      </c>
      <c r="E68" s="7" t="s">
        <v>45</v>
      </c>
      <c r="F68" s="7" t="s">
        <v>47</v>
      </c>
      <c r="G68" s="7" t="s">
        <v>54</v>
      </c>
      <c r="H68" s="7" t="s">
        <v>55</v>
      </c>
      <c r="I68" s="8" t="s">
        <v>59</v>
      </c>
      <c r="J68" s="22" t="s">
        <v>46</v>
      </c>
      <c r="K68" s="9">
        <v>378.86611199547002</v>
      </c>
      <c r="L68" s="7">
        <v>-4.8763612905800002E-3</v>
      </c>
      <c r="M68" s="10">
        <v>0.11245435213674</v>
      </c>
      <c r="N68" s="7">
        <v>0.11245435213674</v>
      </c>
    </row>
    <row r="69" spans="1:14" x14ac:dyDescent="0.3">
      <c r="A69" s="28" t="str">
        <f t="shared" si="2"/>
        <v>SPCodePR-520250810</v>
      </c>
      <c r="C69" s="7">
        <v>20250810</v>
      </c>
      <c r="D69" s="7" t="s">
        <v>44</v>
      </c>
      <c r="E69" s="7" t="s">
        <v>45</v>
      </c>
      <c r="F69" s="7" t="s">
        <v>47</v>
      </c>
      <c r="G69" s="7" t="s">
        <v>77</v>
      </c>
      <c r="H69" s="7" t="s">
        <v>66</v>
      </c>
      <c r="I69" s="8" t="s">
        <v>82</v>
      </c>
      <c r="J69" s="22" t="s">
        <v>46</v>
      </c>
      <c r="K69" s="9">
        <v>384.12986562818298</v>
      </c>
      <c r="L69" s="7">
        <v>-1.14311830271E-2</v>
      </c>
      <c r="M69" s="10">
        <v>0.1140769146226</v>
      </c>
      <c r="N69" s="7">
        <v>0.1140769146226</v>
      </c>
    </row>
    <row r="70" spans="1:14" x14ac:dyDescent="0.3">
      <c r="A70" s="28" t="str">
        <f t="shared" si="2"/>
        <v>SPCodePR-620250810</v>
      </c>
      <c r="C70" s="7">
        <v>20250810</v>
      </c>
      <c r="D70" s="7" t="s">
        <v>44</v>
      </c>
      <c r="E70" s="7" t="s">
        <v>45</v>
      </c>
      <c r="F70" s="7" t="s">
        <v>47</v>
      </c>
      <c r="G70" s="7" t="s">
        <v>78</v>
      </c>
      <c r="H70" s="7" t="s">
        <v>67</v>
      </c>
      <c r="I70" s="8" t="s">
        <v>83</v>
      </c>
      <c r="J70" s="22" t="s">
        <v>46</v>
      </c>
      <c r="K70" s="9">
        <v>297.27470798955102</v>
      </c>
      <c r="L70" s="7">
        <v>5.93830436565E-3</v>
      </c>
      <c r="M70" s="10">
        <v>0.11230232889255</v>
      </c>
      <c r="N70" s="7">
        <v>0.11230232889255</v>
      </c>
    </row>
    <row r="71" spans="1:14" x14ac:dyDescent="0.3">
      <c r="A71" s="28" t="str">
        <f t="shared" si="2"/>
        <v>SPCodePR-720250810</v>
      </c>
      <c r="C71" s="7">
        <v>20250810</v>
      </c>
      <c r="D71" s="7" t="s">
        <v>44</v>
      </c>
      <c r="E71" s="7" t="s">
        <v>45</v>
      </c>
      <c r="F71" s="7" t="s">
        <v>47</v>
      </c>
      <c r="G71" s="7" t="s">
        <v>79</v>
      </c>
      <c r="H71" s="7" t="s">
        <v>68</v>
      </c>
      <c r="I71" s="8" t="s">
        <v>84</v>
      </c>
      <c r="J71" s="22" t="s">
        <v>46</v>
      </c>
      <c r="K71" s="9">
        <v>377.72313196042802</v>
      </c>
      <c r="L71" s="7">
        <v>-9.8161092389000004E-4</v>
      </c>
      <c r="M71" s="10">
        <v>0.10990857703</v>
      </c>
      <c r="N71" s="7">
        <v>0.10990857703</v>
      </c>
    </row>
    <row r="72" spans="1:14" x14ac:dyDescent="0.3">
      <c r="A72" s="28" t="str">
        <f t="shared" si="2"/>
        <v>SPCodePR-820250810</v>
      </c>
      <c r="C72" s="7">
        <v>20250810</v>
      </c>
      <c r="D72" s="7" t="s">
        <v>44</v>
      </c>
      <c r="E72" s="7" t="s">
        <v>45</v>
      </c>
      <c r="F72" s="7" t="s">
        <v>47</v>
      </c>
      <c r="G72" s="7" t="s">
        <v>80</v>
      </c>
      <c r="H72" s="7" t="s">
        <v>69</v>
      </c>
      <c r="I72" s="8" t="s">
        <v>85</v>
      </c>
      <c r="J72" s="22" t="s">
        <v>46</v>
      </c>
      <c r="K72" s="9">
        <v>419.19932874685998</v>
      </c>
      <c r="L72" s="7">
        <v>-1.540440771087E-2</v>
      </c>
      <c r="M72" s="10">
        <v>0.10819785604050999</v>
      </c>
      <c r="N72" s="7">
        <v>0.10819785604050999</v>
      </c>
    </row>
    <row r="73" spans="1:14" x14ac:dyDescent="0.3">
      <c r="A73" s="28" t="str">
        <f t="shared" si="2"/>
        <v>SPCodePR-920250810</v>
      </c>
      <c r="C73" s="7">
        <v>20250810</v>
      </c>
      <c r="D73" s="7" t="s">
        <v>44</v>
      </c>
      <c r="E73" s="7" t="s">
        <v>45</v>
      </c>
      <c r="F73" s="7" t="s">
        <v>47</v>
      </c>
      <c r="G73" s="7" t="s">
        <v>81</v>
      </c>
      <c r="H73" s="7" t="s">
        <v>70</v>
      </c>
      <c r="I73" s="8" t="s">
        <v>86</v>
      </c>
      <c r="J73" s="22" t="s">
        <v>46</v>
      </c>
      <c r="K73" s="9">
        <v>514.79919776100701</v>
      </c>
      <c r="L73" s="7">
        <v>-8.9006310193499999E-3</v>
      </c>
      <c r="M73" s="10">
        <v>0.10670834741116</v>
      </c>
      <c r="N73" s="7">
        <v>0.10670834741116</v>
      </c>
    </row>
    <row r="74" spans="1:14" x14ac:dyDescent="0.3">
      <c r="A74" s="28" t="str">
        <f t="shared" si="2"/>
        <v>SPCodePR-120250811</v>
      </c>
      <c r="C74" s="7">
        <v>20250811</v>
      </c>
      <c r="D74" s="7" t="s">
        <v>44</v>
      </c>
      <c r="E74" s="7" t="s">
        <v>45</v>
      </c>
      <c r="F74" s="7" t="s">
        <v>47</v>
      </c>
      <c r="G74" s="7" t="s">
        <v>49</v>
      </c>
      <c r="H74" s="7" t="s">
        <v>48</v>
      </c>
      <c r="I74" s="8" t="s">
        <v>56</v>
      </c>
      <c r="J74" s="22" t="s">
        <v>46</v>
      </c>
      <c r="K74" s="9">
        <v>305.89115817814297</v>
      </c>
      <c r="L74" s="7">
        <v>-3.2087754137999998E-4</v>
      </c>
      <c r="M74" s="10">
        <v>0.11135718012164</v>
      </c>
      <c r="N74" s="7">
        <v>0.11135718012164</v>
      </c>
    </row>
    <row r="75" spans="1:14" x14ac:dyDescent="0.3">
      <c r="A75" s="28" t="str">
        <f t="shared" si="2"/>
        <v>SPCodePR-220250811</v>
      </c>
      <c r="C75" s="7">
        <v>20250811</v>
      </c>
      <c r="D75" s="7" t="s">
        <v>44</v>
      </c>
      <c r="E75" s="7" t="s">
        <v>45</v>
      </c>
      <c r="F75" s="7" t="s">
        <v>47</v>
      </c>
      <c r="G75" s="7" t="s">
        <v>50</v>
      </c>
      <c r="H75" s="7" t="s">
        <v>51</v>
      </c>
      <c r="I75" s="8" t="s">
        <v>57</v>
      </c>
      <c r="J75" s="22" t="s">
        <v>46</v>
      </c>
      <c r="K75" s="9">
        <v>822.87149836397998</v>
      </c>
      <c r="L75" s="7">
        <v>3.7013963720500002E-3</v>
      </c>
      <c r="M75" s="10">
        <v>0.11280821205872001</v>
      </c>
      <c r="N75" s="7">
        <v>0.11280821205872001</v>
      </c>
    </row>
    <row r="76" spans="1:14" x14ac:dyDescent="0.3">
      <c r="A76" s="28" t="str">
        <f t="shared" si="2"/>
        <v>SPCodePR-320250811</v>
      </c>
      <c r="C76" s="7">
        <v>20250811</v>
      </c>
      <c r="D76" s="7" t="s">
        <v>44</v>
      </c>
      <c r="E76" s="7" t="s">
        <v>45</v>
      </c>
      <c r="F76" s="7" t="s">
        <v>47</v>
      </c>
      <c r="G76" s="7" t="s">
        <v>52</v>
      </c>
      <c r="H76" s="7" t="s">
        <v>53</v>
      </c>
      <c r="I76" s="8" t="s">
        <v>58</v>
      </c>
      <c r="J76" s="22" t="s">
        <v>46</v>
      </c>
      <c r="K76" s="9">
        <v>705.23154292167101</v>
      </c>
      <c r="L76" s="7">
        <v>-2.217594842162E-2</v>
      </c>
      <c r="M76" s="10">
        <v>0.11171300676180999</v>
      </c>
      <c r="N76" s="7">
        <v>0.11171300676180999</v>
      </c>
    </row>
    <row r="77" spans="1:14" x14ac:dyDescent="0.3">
      <c r="A77" s="28" t="str">
        <f t="shared" si="2"/>
        <v>SPCodePR-420250811</v>
      </c>
      <c r="C77" s="7">
        <v>20250811</v>
      </c>
      <c r="D77" s="7" t="s">
        <v>44</v>
      </c>
      <c r="E77" s="7" t="s">
        <v>45</v>
      </c>
      <c r="F77" s="7" t="s">
        <v>47</v>
      </c>
      <c r="G77" s="7" t="s">
        <v>54</v>
      </c>
      <c r="H77" s="7" t="s">
        <v>55</v>
      </c>
      <c r="I77" s="8" t="s">
        <v>59</v>
      </c>
      <c r="J77" s="22" t="s">
        <v>46</v>
      </c>
      <c r="K77" s="9">
        <v>378.30881722665299</v>
      </c>
      <c r="L77" s="7">
        <v>-1.47095438513E-3</v>
      </c>
      <c r="M77" s="10">
        <v>0.11284980656882</v>
      </c>
      <c r="N77" s="7">
        <v>0.11284980656882</v>
      </c>
    </row>
    <row r="78" spans="1:14" x14ac:dyDescent="0.3">
      <c r="A78" s="28" t="str">
        <f t="shared" si="2"/>
        <v>SPCodePR-520250811</v>
      </c>
      <c r="C78" s="7">
        <v>20250811</v>
      </c>
      <c r="D78" s="7" t="s">
        <v>44</v>
      </c>
      <c r="E78" s="7" t="s">
        <v>45</v>
      </c>
      <c r="F78" s="7" t="s">
        <v>47</v>
      </c>
      <c r="G78" s="7" t="s">
        <v>77</v>
      </c>
      <c r="H78" s="7" t="s">
        <v>66</v>
      </c>
      <c r="I78" s="8" t="s">
        <v>82</v>
      </c>
      <c r="J78" s="22" t="s">
        <v>46</v>
      </c>
      <c r="K78" s="9">
        <v>377.38822528744299</v>
      </c>
      <c r="L78" s="7">
        <v>-1.7550419647050002E-2</v>
      </c>
      <c r="M78" s="10">
        <v>0.11263461704985001</v>
      </c>
      <c r="N78" s="7">
        <v>0.11263461704985001</v>
      </c>
    </row>
    <row r="79" spans="1:14" x14ac:dyDescent="0.3">
      <c r="A79" s="28" t="str">
        <f t="shared" si="2"/>
        <v>SPCodePR-620250811</v>
      </c>
      <c r="C79" s="7">
        <v>20250811</v>
      </c>
      <c r="D79" s="7" t="s">
        <v>44</v>
      </c>
      <c r="E79" s="7" t="s">
        <v>45</v>
      </c>
      <c r="F79" s="7" t="s">
        <v>47</v>
      </c>
      <c r="G79" s="7" t="s">
        <v>78</v>
      </c>
      <c r="H79" s="7" t="s">
        <v>67</v>
      </c>
      <c r="I79" s="8" t="s">
        <v>83</v>
      </c>
      <c r="J79" s="22" t="s">
        <v>46</v>
      </c>
      <c r="K79" s="9">
        <v>296.55496496943499</v>
      </c>
      <c r="L79" s="7">
        <v>-2.4211377583499998E-3</v>
      </c>
      <c r="M79" s="10">
        <v>0.11259000792486</v>
      </c>
      <c r="N79" s="7">
        <v>0.11259000792486</v>
      </c>
    </row>
    <row r="80" spans="1:14" x14ac:dyDescent="0.3">
      <c r="A80" s="28" t="str">
        <f t="shared" si="2"/>
        <v>SPCodePR-720250811</v>
      </c>
      <c r="C80" s="7">
        <v>20250811</v>
      </c>
      <c r="D80" s="7" t="s">
        <v>44</v>
      </c>
      <c r="E80" s="7" t="s">
        <v>45</v>
      </c>
      <c r="F80" s="7" t="s">
        <v>47</v>
      </c>
      <c r="G80" s="7" t="s">
        <v>79</v>
      </c>
      <c r="H80" s="7" t="s">
        <v>68</v>
      </c>
      <c r="I80" s="8" t="s">
        <v>84</v>
      </c>
      <c r="J80" s="22" t="s">
        <v>46</v>
      </c>
      <c r="K80" s="9">
        <v>378.08084927064999</v>
      </c>
      <c r="L80" s="7">
        <v>9.4703575173000001E-4</v>
      </c>
      <c r="M80" s="10">
        <v>0.11056216433045001</v>
      </c>
      <c r="N80" s="7">
        <v>0.11056216433045001</v>
      </c>
    </row>
    <row r="81" spans="1:14" x14ac:dyDescent="0.3">
      <c r="A81" s="28" t="str">
        <f t="shared" si="2"/>
        <v>SPCodePR-820250811</v>
      </c>
      <c r="C81" s="7">
        <v>20250811</v>
      </c>
      <c r="D81" s="7" t="s">
        <v>44</v>
      </c>
      <c r="E81" s="7" t="s">
        <v>45</v>
      </c>
      <c r="F81" s="7" t="s">
        <v>47</v>
      </c>
      <c r="G81" s="7" t="s">
        <v>80</v>
      </c>
      <c r="H81" s="7" t="s">
        <v>69</v>
      </c>
      <c r="I81" s="8" t="s">
        <v>85</v>
      </c>
      <c r="J81" s="22" t="s">
        <v>46</v>
      </c>
      <c r="K81" s="9">
        <v>416.98548444135099</v>
      </c>
      <c r="L81" s="7">
        <v>-5.2811255975199999E-3</v>
      </c>
      <c r="M81" s="10">
        <v>0.10816403066768999</v>
      </c>
      <c r="N81" s="7">
        <v>0.10816403066768999</v>
      </c>
    </row>
    <row r="82" spans="1:14" x14ac:dyDescent="0.3">
      <c r="A82" s="28" t="str">
        <f t="shared" si="2"/>
        <v>SPCodePR-920250811</v>
      </c>
      <c r="C82" s="7">
        <v>20250811</v>
      </c>
      <c r="D82" s="7" t="s">
        <v>44</v>
      </c>
      <c r="E82" s="7" t="s">
        <v>45</v>
      </c>
      <c r="F82" s="7" t="s">
        <v>47</v>
      </c>
      <c r="G82" s="7" t="s">
        <v>81</v>
      </c>
      <c r="H82" s="7" t="s">
        <v>70</v>
      </c>
      <c r="I82" s="8" t="s">
        <v>86</v>
      </c>
      <c r="J82" s="22" t="s">
        <v>46</v>
      </c>
      <c r="K82" s="9">
        <v>515.18146075744505</v>
      </c>
      <c r="L82" s="7">
        <v>7.4254777028000003E-4</v>
      </c>
      <c r="M82" s="10">
        <v>0.10732097451615</v>
      </c>
      <c r="N82" s="7">
        <v>0.10732097451615</v>
      </c>
    </row>
    <row r="83" spans="1:14" x14ac:dyDescent="0.3">
      <c r="A83" s="28" t="str">
        <f t="shared" si="2"/>
        <v>SPCodePR-120250812</v>
      </c>
      <c r="C83" s="7">
        <v>20250812</v>
      </c>
      <c r="D83" s="7" t="s">
        <v>44</v>
      </c>
      <c r="E83" s="7" t="s">
        <v>45</v>
      </c>
      <c r="F83" s="7" t="s">
        <v>47</v>
      </c>
      <c r="G83" s="7" t="s">
        <v>49</v>
      </c>
      <c r="H83" s="7" t="s">
        <v>48</v>
      </c>
      <c r="I83" s="8" t="s">
        <v>56</v>
      </c>
      <c r="J83" s="22" t="s">
        <v>46</v>
      </c>
      <c r="K83" s="9">
        <v>305.59840792663698</v>
      </c>
      <c r="L83" s="7">
        <v>-9.5704058022000001E-4</v>
      </c>
      <c r="M83" s="10">
        <v>0.11138412964768001</v>
      </c>
      <c r="N83" s="7">
        <v>0.11138412964768001</v>
      </c>
    </row>
    <row r="84" spans="1:14" x14ac:dyDescent="0.3">
      <c r="A84" s="28" t="str">
        <f t="shared" si="2"/>
        <v>SPCodePR-220250812</v>
      </c>
      <c r="C84" s="7">
        <v>20250812</v>
      </c>
      <c r="D84" s="7" t="s">
        <v>44</v>
      </c>
      <c r="E84" s="7" t="s">
        <v>45</v>
      </c>
      <c r="F84" s="7" t="s">
        <v>47</v>
      </c>
      <c r="G84" s="7" t="s">
        <v>50</v>
      </c>
      <c r="H84" s="7" t="s">
        <v>51</v>
      </c>
      <c r="I84" s="8" t="s">
        <v>57</v>
      </c>
      <c r="J84" s="22" t="s">
        <v>46</v>
      </c>
      <c r="K84" s="9">
        <v>811.071268012617</v>
      </c>
      <c r="L84" s="7">
        <v>-1.4340307538690001E-2</v>
      </c>
      <c r="M84" s="10">
        <v>0.11132395834025</v>
      </c>
      <c r="N84" s="7">
        <v>0.11132395834025</v>
      </c>
    </row>
    <row r="85" spans="1:14" x14ac:dyDescent="0.3">
      <c r="A85" s="28" t="str">
        <f t="shared" si="2"/>
        <v>SPCodePR-320250812</v>
      </c>
      <c r="C85" s="7">
        <v>20250812</v>
      </c>
      <c r="D85" s="7" t="s">
        <v>44</v>
      </c>
      <c r="E85" s="7" t="s">
        <v>45</v>
      </c>
      <c r="F85" s="7" t="s">
        <v>47</v>
      </c>
      <c r="G85" s="7" t="s">
        <v>52</v>
      </c>
      <c r="H85" s="7" t="s">
        <v>53</v>
      </c>
      <c r="I85" s="8" t="s">
        <v>58</v>
      </c>
      <c r="J85" s="22" t="s">
        <v>46</v>
      </c>
      <c r="K85" s="9">
        <v>703.05180325347897</v>
      </c>
      <c r="L85" s="7">
        <v>-3.0908142014800001E-3</v>
      </c>
      <c r="M85" s="10">
        <v>0.11150138604264</v>
      </c>
      <c r="N85" s="7">
        <v>0.11150138604264</v>
      </c>
    </row>
    <row r="86" spans="1:14" x14ac:dyDescent="0.3">
      <c r="A86" s="28" t="str">
        <f t="shared" si="2"/>
        <v>SPCodePR-420250812</v>
      </c>
      <c r="C86" s="7">
        <v>20250812</v>
      </c>
      <c r="D86" s="7" t="s">
        <v>44</v>
      </c>
      <c r="E86" s="7" t="s">
        <v>45</v>
      </c>
      <c r="F86" s="7" t="s">
        <v>47</v>
      </c>
      <c r="G86" s="7" t="s">
        <v>54</v>
      </c>
      <c r="H86" s="7" t="s">
        <v>55</v>
      </c>
      <c r="I86" s="8" t="s">
        <v>59</v>
      </c>
      <c r="J86" s="22" t="s">
        <v>46</v>
      </c>
      <c r="K86" s="9">
        <v>382.48385707529297</v>
      </c>
      <c r="L86" s="7">
        <v>1.103606275753E-2</v>
      </c>
      <c r="M86" s="10">
        <v>0.11423216108947</v>
      </c>
      <c r="N86" s="7">
        <v>0.11423216108947</v>
      </c>
    </row>
    <row r="87" spans="1:14" x14ac:dyDescent="0.3">
      <c r="A87" s="28" t="str">
        <f t="shared" si="2"/>
        <v>SPCodePR-520250812</v>
      </c>
      <c r="C87" s="7">
        <v>20250812</v>
      </c>
      <c r="D87" s="7" t="s">
        <v>44</v>
      </c>
      <c r="E87" s="7" t="s">
        <v>45</v>
      </c>
      <c r="F87" s="7" t="s">
        <v>47</v>
      </c>
      <c r="G87" s="7" t="s">
        <v>77</v>
      </c>
      <c r="H87" s="7" t="s">
        <v>66</v>
      </c>
      <c r="I87" s="8" t="s">
        <v>82</v>
      </c>
      <c r="J87" s="22" t="s">
        <v>46</v>
      </c>
      <c r="K87" s="9">
        <v>381.99626934692498</v>
      </c>
      <c r="L87" s="7">
        <v>1.2210354618169999E-2</v>
      </c>
      <c r="M87" s="10">
        <v>0.11414676026437</v>
      </c>
      <c r="N87" s="7">
        <v>0.11414676026437</v>
      </c>
    </row>
    <row r="88" spans="1:14" x14ac:dyDescent="0.3">
      <c r="A88" s="28" t="str">
        <f t="shared" si="2"/>
        <v>SPCodePR-620250812</v>
      </c>
      <c r="C88" s="7">
        <v>20250812</v>
      </c>
      <c r="D88" s="7" t="s">
        <v>44</v>
      </c>
      <c r="E88" s="7" t="s">
        <v>45</v>
      </c>
      <c r="F88" s="7" t="s">
        <v>47</v>
      </c>
      <c r="G88" s="7" t="s">
        <v>78</v>
      </c>
      <c r="H88" s="7" t="s">
        <v>67</v>
      </c>
      <c r="I88" s="8" t="s">
        <v>83</v>
      </c>
      <c r="J88" s="22" t="s">
        <v>46</v>
      </c>
      <c r="K88" s="9">
        <v>295.80993583185102</v>
      </c>
      <c r="L88" s="7">
        <v>-2.5122801018100001E-3</v>
      </c>
      <c r="M88" s="10">
        <v>0.11244194121705001</v>
      </c>
      <c r="N88" s="7">
        <v>0.11244194121705001</v>
      </c>
    </row>
    <row r="89" spans="1:14" x14ac:dyDescent="0.3">
      <c r="A89" s="28" t="str">
        <f t="shared" si="2"/>
        <v>SPCodePR-720250812</v>
      </c>
      <c r="C89" s="7">
        <v>20250812</v>
      </c>
      <c r="D89" s="7" t="s">
        <v>44</v>
      </c>
      <c r="E89" s="7" t="s">
        <v>45</v>
      </c>
      <c r="F89" s="7" t="s">
        <v>47</v>
      </c>
      <c r="G89" s="7" t="s">
        <v>79</v>
      </c>
      <c r="H89" s="7" t="s">
        <v>68</v>
      </c>
      <c r="I89" s="8" t="s">
        <v>84</v>
      </c>
      <c r="J89" s="22" t="s">
        <v>46</v>
      </c>
      <c r="K89" s="9">
        <v>375.87493795661499</v>
      </c>
      <c r="L89" s="7">
        <v>-5.8344962943499999E-3</v>
      </c>
      <c r="M89" s="10">
        <v>0.11004901217293001</v>
      </c>
      <c r="N89" s="7">
        <v>0.11004901217293001</v>
      </c>
    </row>
    <row r="90" spans="1:14" x14ac:dyDescent="0.3">
      <c r="A90" s="28" t="str">
        <f t="shared" si="2"/>
        <v>SPCodePR-820250812</v>
      </c>
      <c r="C90" s="7">
        <v>20250812</v>
      </c>
      <c r="D90" s="7" t="s">
        <v>44</v>
      </c>
      <c r="E90" s="7" t="s">
        <v>45</v>
      </c>
      <c r="F90" s="7" t="s">
        <v>47</v>
      </c>
      <c r="G90" s="7" t="s">
        <v>80</v>
      </c>
      <c r="H90" s="7" t="s">
        <v>69</v>
      </c>
      <c r="I90" s="8" t="s">
        <v>85</v>
      </c>
      <c r="J90" s="22" t="s">
        <v>46</v>
      </c>
      <c r="K90" s="9">
        <v>416.71750778284297</v>
      </c>
      <c r="L90" s="7">
        <v>-6.4265224692000003E-4</v>
      </c>
      <c r="M90" s="10">
        <v>0.10822425374305</v>
      </c>
      <c r="N90" s="7">
        <v>0.10822425374305</v>
      </c>
    </row>
    <row r="91" spans="1:14" x14ac:dyDescent="0.3">
      <c r="A91" s="28" t="str">
        <f t="shared" si="2"/>
        <v>SPCodePR-920250812</v>
      </c>
      <c r="C91" s="7">
        <v>20250812</v>
      </c>
      <c r="D91" s="7" t="s">
        <v>44</v>
      </c>
      <c r="E91" s="7" t="s">
        <v>45</v>
      </c>
      <c r="F91" s="7" t="s">
        <v>47</v>
      </c>
      <c r="G91" s="7" t="s">
        <v>81</v>
      </c>
      <c r="H91" s="7" t="s">
        <v>70</v>
      </c>
      <c r="I91" s="8" t="s">
        <v>86</v>
      </c>
      <c r="J91" s="22" t="s">
        <v>46</v>
      </c>
      <c r="K91" s="9">
        <v>511.56926872889602</v>
      </c>
      <c r="L91" s="7">
        <v>-7.0114945969499999E-3</v>
      </c>
      <c r="M91" s="10">
        <v>0.10669639748255</v>
      </c>
      <c r="N91" s="7">
        <v>0.10669639748255</v>
      </c>
    </row>
    <row r="92" spans="1:14" x14ac:dyDescent="0.3">
      <c r="A92" s="28" t="str">
        <f t="shared" si="2"/>
        <v>SPCodePR-120250813</v>
      </c>
      <c r="C92" s="7">
        <v>20250813</v>
      </c>
      <c r="D92" s="7" t="s">
        <v>44</v>
      </c>
      <c r="E92" s="7" t="s">
        <v>45</v>
      </c>
      <c r="F92" s="7" t="s">
        <v>47</v>
      </c>
      <c r="G92" s="7" t="s">
        <v>49</v>
      </c>
      <c r="H92" s="7" t="s">
        <v>48</v>
      </c>
      <c r="I92" s="8" t="s">
        <v>56</v>
      </c>
      <c r="J92" s="22" t="s">
        <v>46</v>
      </c>
      <c r="K92" s="9">
        <v>302.81111522617601</v>
      </c>
      <c r="L92" s="7">
        <v>-9.12076970352E-3</v>
      </c>
      <c r="M92" s="10">
        <v>0.11182435230147</v>
      </c>
      <c r="N92" s="7">
        <v>0.11182435230147</v>
      </c>
    </row>
    <row r="93" spans="1:14" x14ac:dyDescent="0.3">
      <c r="A93" s="28" t="str">
        <f t="shared" si="2"/>
        <v>SPCodePR-220250813</v>
      </c>
      <c r="C93" s="7">
        <v>20250813</v>
      </c>
      <c r="D93" s="7" t="s">
        <v>44</v>
      </c>
      <c r="E93" s="7" t="s">
        <v>45</v>
      </c>
      <c r="F93" s="7" t="s">
        <v>47</v>
      </c>
      <c r="G93" s="7" t="s">
        <v>50</v>
      </c>
      <c r="H93" s="7" t="s">
        <v>51</v>
      </c>
      <c r="I93" s="8" t="s">
        <v>57</v>
      </c>
      <c r="J93" s="22" t="s">
        <v>46</v>
      </c>
      <c r="K93" s="9">
        <v>802.11144615775595</v>
      </c>
      <c r="L93" s="7">
        <v>-1.1046898353110001E-2</v>
      </c>
      <c r="M93" s="10">
        <v>0.11154668992963</v>
      </c>
      <c r="N93" s="7">
        <v>0.11154668992963</v>
      </c>
    </row>
    <row r="94" spans="1:14" x14ac:dyDescent="0.3">
      <c r="A94" s="28" t="str">
        <f t="shared" si="2"/>
        <v>SPCodePR-320250813</v>
      </c>
      <c r="C94" s="7">
        <v>20250813</v>
      </c>
      <c r="D94" s="7" t="s">
        <v>44</v>
      </c>
      <c r="E94" s="7" t="s">
        <v>45</v>
      </c>
      <c r="F94" s="7" t="s">
        <v>47</v>
      </c>
      <c r="G94" s="7" t="s">
        <v>52</v>
      </c>
      <c r="H94" s="7" t="s">
        <v>53</v>
      </c>
      <c r="I94" s="8" t="s">
        <v>58</v>
      </c>
      <c r="J94" s="22" t="s">
        <v>46</v>
      </c>
      <c r="K94" s="9">
        <v>676.10274169104798</v>
      </c>
      <c r="L94" s="7">
        <v>-3.8331544614100002E-2</v>
      </c>
      <c r="M94" s="10">
        <v>0.10864205879441</v>
      </c>
      <c r="N94" s="7">
        <v>0.10864205879441</v>
      </c>
    </row>
    <row r="95" spans="1:14" x14ac:dyDescent="0.3">
      <c r="A95" s="28" t="str">
        <f t="shared" si="2"/>
        <v>SPCodePR-420250813</v>
      </c>
      <c r="C95" s="7">
        <v>20250813</v>
      </c>
      <c r="D95" s="7" t="s">
        <v>44</v>
      </c>
      <c r="E95" s="7" t="s">
        <v>45</v>
      </c>
      <c r="F95" s="7" t="s">
        <v>47</v>
      </c>
      <c r="G95" s="7" t="s">
        <v>54</v>
      </c>
      <c r="H95" s="7" t="s">
        <v>55</v>
      </c>
      <c r="I95" s="8" t="s">
        <v>59</v>
      </c>
      <c r="J95" s="22" t="s">
        <v>46</v>
      </c>
      <c r="K95" s="9">
        <v>381.590599706739</v>
      </c>
      <c r="L95" s="7">
        <v>-2.3354119449199998E-3</v>
      </c>
      <c r="M95" s="10">
        <v>0.11546897235844999</v>
      </c>
      <c r="N95" s="7">
        <v>0.11546897235844999</v>
      </c>
    </row>
    <row r="96" spans="1:14" x14ac:dyDescent="0.3">
      <c r="A96" s="28" t="str">
        <f t="shared" si="2"/>
        <v>SPCodePR-520250813</v>
      </c>
      <c r="C96" s="7">
        <v>20250813</v>
      </c>
      <c r="D96" s="7" t="s">
        <v>44</v>
      </c>
      <c r="E96" s="7" t="s">
        <v>45</v>
      </c>
      <c r="F96" s="7" t="s">
        <v>47</v>
      </c>
      <c r="G96" s="7" t="s">
        <v>77</v>
      </c>
      <c r="H96" s="7" t="s">
        <v>66</v>
      </c>
      <c r="I96" s="8" t="s">
        <v>82</v>
      </c>
      <c r="J96" s="22" t="s">
        <v>46</v>
      </c>
      <c r="K96" s="9">
        <v>378.52277034437299</v>
      </c>
      <c r="L96" s="7">
        <v>-9.0930181294500007E-3</v>
      </c>
      <c r="M96" s="10">
        <v>0.11460111118794999</v>
      </c>
      <c r="N96" s="7">
        <v>0.11460111118794999</v>
      </c>
    </row>
    <row r="97" spans="1:14" x14ac:dyDescent="0.3">
      <c r="A97" s="28" t="str">
        <f t="shared" si="2"/>
        <v>SPCodePR-620250813</v>
      </c>
      <c r="C97" s="7">
        <v>20250813</v>
      </c>
      <c r="D97" s="7" t="s">
        <v>44</v>
      </c>
      <c r="E97" s="7" t="s">
        <v>45</v>
      </c>
      <c r="F97" s="7" t="s">
        <v>47</v>
      </c>
      <c r="G97" s="7" t="s">
        <v>78</v>
      </c>
      <c r="H97" s="7" t="s">
        <v>67</v>
      </c>
      <c r="I97" s="8" t="s">
        <v>83</v>
      </c>
      <c r="J97" s="22" t="s">
        <v>46</v>
      </c>
      <c r="K97" s="9">
        <v>292.12396525161301</v>
      </c>
      <c r="L97" s="7">
        <v>-1.2460604373790001E-2</v>
      </c>
      <c r="M97" s="10">
        <v>0.11250585254294999</v>
      </c>
      <c r="N97" s="7">
        <v>0.11250585254294999</v>
      </c>
    </row>
    <row r="98" spans="1:14" x14ac:dyDescent="0.3">
      <c r="A98" s="28" t="str">
        <f t="shared" ref="A98:A109" si="3">H98&amp;C98</f>
        <v>SPCodePR-720250813</v>
      </c>
      <c r="C98" s="7">
        <v>20250813</v>
      </c>
      <c r="D98" s="7" t="s">
        <v>44</v>
      </c>
      <c r="E98" s="7" t="s">
        <v>45</v>
      </c>
      <c r="F98" s="7" t="s">
        <v>47</v>
      </c>
      <c r="G98" s="7" t="s">
        <v>79</v>
      </c>
      <c r="H98" s="7" t="s">
        <v>68</v>
      </c>
      <c r="I98" s="8" t="s">
        <v>84</v>
      </c>
      <c r="J98" s="22" t="s">
        <v>46</v>
      </c>
      <c r="K98" s="9">
        <v>372.07536306416802</v>
      </c>
      <c r="L98" s="7">
        <v>-1.0108614618210001E-2</v>
      </c>
      <c r="M98" s="10">
        <v>0.11037381242299001</v>
      </c>
      <c r="N98" s="7">
        <v>0.11037381242299001</v>
      </c>
    </row>
    <row r="99" spans="1:14" x14ac:dyDescent="0.3">
      <c r="A99" s="28" t="str">
        <f t="shared" si="3"/>
        <v>SPCodePR-820250813</v>
      </c>
      <c r="C99" s="7">
        <v>20250813</v>
      </c>
      <c r="D99" s="7" t="s">
        <v>44</v>
      </c>
      <c r="E99" s="7" t="s">
        <v>45</v>
      </c>
      <c r="F99" s="7" t="s">
        <v>47</v>
      </c>
      <c r="G99" s="7" t="s">
        <v>80</v>
      </c>
      <c r="H99" s="7" t="s">
        <v>69</v>
      </c>
      <c r="I99" s="8" t="s">
        <v>85</v>
      </c>
      <c r="J99" s="22" t="s">
        <v>46</v>
      </c>
      <c r="K99" s="9">
        <v>406.42692794579</v>
      </c>
      <c r="L99" s="7">
        <v>-2.4694378433499999E-2</v>
      </c>
      <c r="M99" s="10">
        <v>0.10694430875402</v>
      </c>
      <c r="N99" s="7">
        <v>0.10694430875402</v>
      </c>
    </row>
    <row r="100" spans="1:14" x14ac:dyDescent="0.3">
      <c r="A100" s="28" t="str">
        <f t="shared" si="3"/>
        <v>SPCodePR-920250813</v>
      </c>
      <c r="C100" s="7">
        <v>20250813</v>
      </c>
      <c r="D100" s="7" t="s">
        <v>44</v>
      </c>
      <c r="E100" s="7" t="s">
        <v>45</v>
      </c>
      <c r="F100" s="7" t="s">
        <v>47</v>
      </c>
      <c r="G100" s="7" t="s">
        <v>81</v>
      </c>
      <c r="H100" s="7" t="s">
        <v>70</v>
      </c>
      <c r="I100" s="8" t="s">
        <v>86</v>
      </c>
      <c r="J100" s="22" t="s">
        <v>46</v>
      </c>
      <c r="K100" s="9">
        <v>511.51606182867602</v>
      </c>
      <c r="L100" s="7">
        <v>-1.0400722536E-4</v>
      </c>
      <c r="M100" s="10">
        <v>0.10809284170812999</v>
      </c>
      <c r="N100" s="7">
        <v>0.10809284170812999</v>
      </c>
    </row>
    <row r="101" spans="1:14" x14ac:dyDescent="0.3">
      <c r="A101" s="28" t="str">
        <f t="shared" si="3"/>
        <v>SPCodePR-120250816</v>
      </c>
      <c r="C101" s="7">
        <v>20250816</v>
      </c>
      <c r="D101" s="7" t="s">
        <v>44</v>
      </c>
      <c r="E101" s="7" t="s">
        <v>45</v>
      </c>
      <c r="F101" s="7" t="s">
        <v>47</v>
      </c>
      <c r="G101" s="7" t="s">
        <v>49</v>
      </c>
      <c r="H101" s="7" t="s">
        <v>48</v>
      </c>
      <c r="I101" s="8" t="s">
        <v>56</v>
      </c>
      <c r="J101" s="22" t="s">
        <v>46</v>
      </c>
      <c r="K101" s="9">
        <v>301.92915751690998</v>
      </c>
      <c r="L101" s="7">
        <v>-2.9125671579400001E-3</v>
      </c>
      <c r="M101" s="10">
        <v>0.11298393791252</v>
      </c>
      <c r="N101" s="7">
        <v>0.11298393791252</v>
      </c>
    </row>
    <row r="102" spans="1:14" x14ac:dyDescent="0.3">
      <c r="A102" s="28" t="str">
        <f t="shared" si="3"/>
        <v>SPCodePR-220250816</v>
      </c>
      <c r="C102" s="7">
        <v>20250816</v>
      </c>
      <c r="D102" s="7" t="s">
        <v>44</v>
      </c>
      <c r="E102" s="7" t="s">
        <v>45</v>
      </c>
      <c r="F102" s="7" t="s">
        <v>47</v>
      </c>
      <c r="G102" s="7" t="s">
        <v>50</v>
      </c>
      <c r="H102" s="7" t="s">
        <v>51</v>
      </c>
      <c r="I102" s="8" t="s">
        <v>57</v>
      </c>
      <c r="J102" s="22" t="s">
        <v>46</v>
      </c>
      <c r="K102" s="9">
        <v>785.62215883332794</v>
      </c>
      <c r="L102" s="7">
        <v>-2.055735197822E-2</v>
      </c>
      <c r="M102" s="10">
        <v>0.11070896015894</v>
      </c>
      <c r="N102" s="7">
        <v>0.11070896015894</v>
      </c>
    </row>
    <row r="103" spans="1:14" x14ac:dyDescent="0.3">
      <c r="A103" s="28" t="str">
        <f t="shared" si="3"/>
        <v>SPCodePR-320250816</v>
      </c>
      <c r="C103" s="7">
        <v>20250816</v>
      </c>
      <c r="D103" s="7" t="s">
        <v>44</v>
      </c>
      <c r="E103" s="7" t="s">
        <v>45</v>
      </c>
      <c r="F103" s="7" t="s">
        <v>47</v>
      </c>
      <c r="G103" s="7" t="s">
        <v>52</v>
      </c>
      <c r="H103" s="7" t="s">
        <v>53</v>
      </c>
      <c r="I103" s="8" t="s">
        <v>58</v>
      </c>
      <c r="J103" s="22" t="s">
        <v>46</v>
      </c>
      <c r="K103" s="9">
        <v>658.43009165586204</v>
      </c>
      <c r="L103" s="7">
        <v>-2.613900069534E-2</v>
      </c>
      <c r="M103" s="10">
        <v>0.10721166344167</v>
      </c>
      <c r="N103" s="7">
        <v>0.10721166344167</v>
      </c>
    </row>
    <row r="104" spans="1:14" x14ac:dyDescent="0.3">
      <c r="A104" s="28" t="str">
        <f t="shared" si="3"/>
        <v>SPCodePR-420250816</v>
      </c>
      <c r="C104" s="7">
        <v>20250816</v>
      </c>
      <c r="D104" s="7" t="s">
        <v>44</v>
      </c>
      <c r="E104" s="7" t="s">
        <v>45</v>
      </c>
      <c r="F104" s="7" t="s">
        <v>47</v>
      </c>
      <c r="G104" s="7" t="s">
        <v>54</v>
      </c>
      <c r="H104" s="7" t="s">
        <v>55</v>
      </c>
      <c r="I104" s="8" t="s">
        <v>59</v>
      </c>
      <c r="J104" s="22" t="s">
        <v>46</v>
      </c>
      <c r="K104" s="9">
        <v>378.09763679930501</v>
      </c>
      <c r="L104" s="7">
        <v>-9.1536922296300005E-3</v>
      </c>
      <c r="M104" s="10">
        <v>0.11593609539417001</v>
      </c>
      <c r="N104" s="7">
        <v>0.11593609539417001</v>
      </c>
    </row>
    <row r="105" spans="1:14" x14ac:dyDescent="0.3">
      <c r="A105" s="28" t="str">
        <f t="shared" si="3"/>
        <v>SPCodePR-520250816</v>
      </c>
      <c r="C105" s="7">
        <v>20250816</v>
      </c>
      <c r="D105" s="7" t="s">
        <v>44</v>
      </c>
      <c r="E105" s="7" t="s">
        <v>45</v>
      </c>
      <c r="F105" s="7" t="s">
        <v>47</v>
      </c>
      <c r="G105" s="7" t="s">
        <v>77</v>
      </c>
      <c r="H105" s="7" t="s">
        <v>66</v>
      </c>
      <c r="I105" s="8" t="s">
        <v>82</v>
      </c>
      <c r="J105" s="22" t="s">
        <v>46</v>
      </c>
      <c r="K105" s="9">
        <v>368.85382494146199</v>
      </c>
      <c r="L105" s="7">
        <v>-2.5543893684690001E-2</v>
      </c>
      <c r="M105" s="10">
        <v>0.11316136660388</v>
      </c>
      <c r="N105" s="7">
        <v>0.11316136660388</v>
      </c>
    </row>
    <row r="106" spans="1:14" x14ac:dyDescent="0.3">
      <c r="A106" s="28" t="str">
        <f t="shared" si="3"/>
        <v>SPCodePR-620250816</v>
      </c>
      <c r="C106" s="7">
        <v>20250816</v>
      </c>
      <c r="D106" s="7" t="s">
        <v>44</v>
      </c>
      <c r="E106" s="7" t="s">
        <v>45</v>
      </c>
      <c r="F106" s="7" t="s">
        <v>47</v>
      </c>
      <c r="G106" s="7" t="s">
        <v>78</v>
      </c>
      <c r="H106" s="7" t="s">
        <v>67</v>
      </c>
      <c r="I106" s="8" t="s">
        <v>83</v>
      </c>
      <c r="J106" s="22" t="s">
        <v>46</v>
      </c>
      <c r="K106" s="9">
        <v>288.54261445958201</v>
      </c>
      <c r="L106" s="7">
        <v>-1.225969525967E-2</v>
      </c>
      <c r="M106" s="10">
        <v>0.11260688996828</v>
      </c>
      <c r="N106" s="7">
        <v>0.11260688996828</v>
      </c>
    </row>
    <row r="107" spans="1:14" x14ac:dyDescent="0.3">
      <c r="A107" s="28" t="str">
        <f t="shared" si="3"/>
        <v>SPCodePR-720250816</v>
      </c>
      <c r="C107" s="7">
        <v>20250816</v>
      </c>
      <c r="D107" s="7" t="s">
        <v>44</v>
      </c>
      <c r="E107" s="7" t="s">
        <v>45</v>
      </c>
      <c r="F107" s="7" t="s">
        <v>47</v>
      </c>
      <c r="G107" s="7" t="s">
        <v>79</v>
      </c>
      <c r="H107" s="7" t="s">
        <v>68</v>
      </c>
      <c r="I107" s="8" t="s">
        <v>84</v>
      </c>
      <c r="J107" s="22" t="s">
        <v>46</v>
      </c>
      <c r="K107" s="9">
        <v>371.63070199722199</v>
      </c>
      <c r="L107" s="7">
        <v>-1.1950833381800001E-3</v>
      </c>
      <c r="M107" s="10">
        <v>0.11171044681154001</v>
      </c>
      <c r="N107" s="7">
        <v>0.11171044681154001</v>
      </c>
    </row>
    <row r="108" spans="1:14" x14ac:dyDescent="0.3">
      <c r="A108" s="28" t="str">
        <f t="shared" si="3"/>
        <v>SPCodePR-820250816</v>
      </c>
      <c r="C108" s="7">
        <v>20250816</v>
      </c>
      <c r="D108" s="7" t="s">
        <v>44</v>
      </c>
      <c r="E108" s="7" t="s">
        <v>45</v>
      </c>
      <c r="F108" s="7" t="s">
        <v>47</v>
      </c>
      <c r="G108" s="7" t="s">
        <v>80</v>
      </c>
      <c r="H108" s="7" t="s">
        <v>69</v>
      </c>
      <c r="I108" s="8" t="s">
        <v>85</v>
      </c>
      <c r="J108" s="22" t="s">
        <v>46</v>
      </c>
      <c r="K108" s="9">
        <v>403.89458773433199</v>
      </c>
      <c r="L108" s="7">
        <v>-6.2307392481499996E-3</v>
      </c>
      <c r="M108" s="10">
        <v>0.10769370301941</v>
      </c>
      <c r="N108" s="7">
        <v>0.10769370301941</v>
      </c>
    </row>
    <row r="109" spans="1:14" x14ac:dyDescent="0.3">
      <c r="A109" s="28" t="str">
        <f t="shared" si="3"/>
        <v>SPCodePR-920250816</v>
      </c>
      <c r="C109" s="7">
        <v>20250816</v>
      </c>
      <c r="D109" s="7" t="s">
        <v>44</v>
      </c>
      <c r="E109" s="7" t="s">
        <v>45</v>
      </c>
      <c r="F109" s="7" t="s">
        <v>47</v>
      </c>
      <c r="G109" s="7" t="s">
        <v>81</v>
      </c>
      <c r="H109" s="7" t="s">
        <v>70</v>
      </c>
      <c r="I109" s="8" t="s">
        <v>86</v>
      </c>
      <c r="J109" s="22" t="s">
        <v>46</v>
      </c>
      <c r="K109" s="9">
        <v>504.29712107884399</v>
      </c>
      <c r="L109" s="7">
        <v>-1.411283298519E-2</v>
      </c>
      <c r="M109" s="10">
        <v>0.10798693668959</v>
      </c>
      <c r="N109" s="7">
        <v>0.10798693668959</v>
      </c>
    </row>
  </sheetData>
  <autoFilter ref="A1:Q28" xr:uid="{4A945270-087A-46F4-B0A8-B7ED3C132895}">
    <sortState xmlns:xlrd2="http://schemas.microsoft.com/office/spreadsheetml/2017/richdata2" ref="A2:Q109">
      <sortCondition ref="C1:C28"/>
    </sortState>
  </autoFilter>
  <pageMargins left="0.7" right="0.7" top="0.75" bottom="0.75" header="0.3" footer="0.3"/>
  <pageSetup orientation="portrait" horizontalDpi="90" verticalDpi="90" r:id="rId1"/>
  <headerFooter>
    <oddHeader>&amp;L&amp;"Calibri"&amp;10&amp;K000000S&amp;P Global Public&amp;1#</oddHead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AD3B30-E4CB-4F88-92C2-2F4AB79039C7}">
  <sheetPr>
    <tabColor theme="3" tint="0.59999389629810485"/>
  </sheetPr>
  <dimension ref="A1:B13"/>
  <sheetViews>
    <sheetView zoomScale="80" zoomScaleNormal="80" workbookViewId="0"/>
  </sheetViews>
  <sheetFormatPr defaultColWidth="8.88671875" defaultRowHeight="13.2" x14ac:dyDescent="0.3"/>
  <cols>
    <col min="1" max="1" width="14.5546875" style="22" bestFit="1" customWidth="1"/>
    <col min="2" max="2" width="24.109375" style="22" bestFit="1" customWidth="1"/>
    <col min="3" max="16384" width="8.88671875" style="22"/>
  </cols>
  <sheetData>
    <row r="1" spans="1:2" x14ac:dyDescent="0.3">
      <c r="A1" s="23" t="s">
        <v>18</v>
      </c>
      <c r="B1" s="23" t="s">
        <v>42</v>
      </c>
    </row>
    <row r="2" spans="1:2" x14ac:dyDescent="0.3">
      <c r="A2" s="45">
        <v>20250730</v>
      </c>
      <c r="B2" s="45" t="s">
        <v>71</v>
      </c>
    </row>
    <row r="3" spans="1:2" x14ac:dyDescent="0.3">
      <c r="A3" s="45">
        <v>20250802</v>
      </c>
      <c r="B3" s="45">
        <v>20250730</v>
      </c>
    </row>
    <row r="4" spans="1:2" x14ac:dyDescent="0.3">
      <c r="A4" s="45">
        <v>20250803</v>
      </c>
      <c r="B4" s="45">
        <v>20250802</v>
      </c>
    </row>
    <row r="5" spans="1:2" x14ac:dyDescent="0.3">
      <c r="A5" s="45">
        <v>20250804</v>
      </c>
      <c r="B5" s="45">
        <v>20250803</v>
      </c>
    </row>
    <row r="6" spans="1:2" x14ac:dyDescent="0.3">
      <c r="A6" s="45">
        <v>20250805</v>
      </c>
      <c r="B6" s="45">
        <v>20250804</v>
      </c>
    </row>
    <row r="7" spans="1:2" x14ac:dyDescent="0.3">
      <c r="A7" s="45">
        <v>20250806</v>
      </c>
      <c r="B7" s="45">
        <v>20250805</v>
      </c>
    </row>
    <row r="8" spans="1:2" x14ac:dyDescent="0.3">
      <c r="A8" s="45">
        <v>20250809</v>
      </c>
      <c r="B8" s="45">
        <v>20250806</v>
      </c>
    </row>
    <row r="9" spans="1:2" x14ac:dyDescent="0.3">
      <c r="A9" s="45">
        <v>20250810</v>
      </c>
      <c r="B9" s="45">
        <v>20250809</v>
      </c>
    </row>
    <row r="10" spans="1:2" x14ac:dyDescent="0.3">
      <c r="A10" s="45">
        <v>20250811</v>
      </c>
      <c r="B10" s="45">
        <v>20250810</v>
      </c>
    </row>
    <row r="11" spans="1:2" x14ac:dyDescent="0.3">
      <c r="A11" s="45">
        <v>20250812</v>
      </c>
      <c r="B11" s="45">
        <v>20250811</v>
      </c>
    </row>
    <row r="12" spans="1:2" x14ac:dyDescent="0.3">
      <c r="A12" s="45">
        <v>20250813</v>
      </c>
      <c r="B12" s="45">
        <v>20250812</v>
      </c>
    </row>
    <row r="13" spans="1:2" x14ac:dyDescent="0.3">
      <c r="A13" s="45">
        <v>20250816</v>
      </c>
      <c r="B13" s="45">
        <v>20250813</v>
      </c>
    </row>
  </sheetData>
  <autoFilter ref="A1:B1" xr:uid="{E6EB9947-6F3E-49BA-BCAA-15E856D3B5A3}"/>
  <phoneticPr fontId="12" type="noConversion"/>
  <pageMargins left="0.7" right="0.7" top="0.75" bottom="0.75" header="0.3" footer="0.3"/>
  <pageSetup orientation="portrait" r:id="rId1"/>
  <headerFooter>
    <oddHeader>&amp;L&amp;"Calibri"&amp;10&amp;K000000S&amp;P Global Public&amp;1#</oddHeader>
  </headerFooter>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0C70B0-2210-4431-B8DF-01157512DEA5}">
  <dimension ref="A1:A10"/>
  <sheetViews>
    <sheetView zoomScale="80" zoomScaleNormal="80" workbookViewId="0"/>
  </sheetViews>
  <sheetFormatPr defaultColWidth="11.6640625" defaultRowHeight="13.2" x14ac:dyDescent="0.25"/>
  <cols>
    <col min="1" max="1" width="210" style="43" customWidth="1"/>
    <col min="2" max="16384" width="11.6640625" style="43"/>
  </cols>
  <sheetData>
    <row r="1" spans="1:1" x14ac:dyDescent="0.25">
      <c r="A1" s="42" t="s">
        <v>88</v>
      </c>
    </row>
    <row r="2" spans="1:1" ht="405" customHeight="1" x14ac:dyDescent="0.25">
      <c r="A2" s="69" t="s">
        <v>89</v>
      </c>
    </row>
    <row r="3" spans="1:1" ht="405" customHeight="1" x14ac:dyDescent="0.25">
      <c r="A3" s="69"/>
    </row>
    <row r="4" spans="1:1" x14ac:dyDescent="0.25">
      <c r="A4" s="44"/>
    </row>
    <row r="5" spans="1:1" x14ac:dyDescent="0.25">
      <c r="A5" s="44"/>
    </row>
    <row r="6" spans="1:1" x14ac:dyDescent="0.25">
      <c r="A6" s="44"/>
    </row>
    <row r="7" spans="1:1" x14ac:dyDescent="0.25">
      <c r="A7" s="44"/>
    </row>
    <row r="8" spans="1:1" x14ac:dyDescent="0.25">
      <c r="A8" s="44"/>
    </row>
    <row r="9" spans="1:1" x14ac:dyDescent="0.25">
      <c r="A9" s="44"/>
    </row>
    <row r="10" spans="1:1" x14ac:dyDescent="0.25">
      <c r="A10" s="44"/>
    </row>
  </sheetData>
  <mergeCells count="1">
    <mergeCell ref="A2:A3"/>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1. Inputs</vt:lpstr>
      <vt:lpstr>2. Daily IoI Calculation</vt:lpstr>
      <vt:lpstr>SDL Files</vt:lpstr>
      <vt:lpstr>SDCL Files</vt:lpstr>
      <vt:lpstr>Rebalance Relation</vt:lpstr>
      <vt:lpstr>Disclaimers</vt:lpstr>
    </vt:vector>
  </TitlesOfParts>
  <Company>SP Global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Habib, Arlene</dc:creator>
  <cp:lastModifiedBy>Habib, Arlene</cp:lastModifiedBy>
  <dcterms:created xsi:type="dcterms:W3CDTF">2021-01-24T21:54:50Z</dcterms:created>
  <dcterms:modified xsi:type="dcterms:W3CDTF">2022-04-18T20:52:43Z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ed9d7f8-74f1-4051-981a-3083fcfb2266_Enabled">
    <vt:lpwstr>true</vt:lpwstr>
  </property>
  <property fmtid="{D5CDD505-2E9C-101B-9397-08002B2CF9AE}" pid="3" name="MSIP_Label_aed9d7f8-74f1-4051-981a-3083fcfb2266_SetDate">
    <vt:lpwstr>2021-08-18T05:30:53Z</vt:lpwstr>
  </property>
  <property fmtid="{D5CDD505-2E9C-101B-9397-08002B2CF9AE}" pid="4" name="MSIP_Label_aed9d7f8-74f1-4051-981a-3083fcfb2266_Method">
    <vt:lpwstr>Privileged</vt:lpwstr>
  </property>
  <property fmtid="{D5CDD505-2E9C-101B-9397-08002B2CF9AE}" pid="5" name="MSIP_Label_aed9d7f8-74f1-4051-981a-3083fcfb2266_Name">
    <vt:lpwstr>aed9d7f8-74f1-4051-981a-3083fcfb2266</vt:lpwstr>
  </property>
  <property fmtid="{D5CDD505-2E9C-101B-9397-08002B2CF9AE}" pid="6" name="MSIP_Label_aed9d7f8-74f1-4051-981a-3083fcfb2266_SiteId">
    <vt:lpwstr>8f3e36ea-8039-4b40-81a7-7dc0599e8645</vt:lpwstr>
  </property>
  <property fmtid="{D5CDD505-2E9C-101B-9397-08002B2CF9AE}" pid="7" name="MSIP_Label_aed9d7f8-74f1-4051-981a-3083fcfb2266_ActionId">
    <vt:lpwstr>7778a57e-28e2-4310-82cf-d629ca91db1a</vt:lpwstr>
  </property>
  <property fmtid="{D5CDD505-2E9C-101B-9397-08002B2CF9AE}" pid="8" name="MSIP_Label_aed9d7f8-74f1-4051-981a-3083fcfb2266_ContentBits">
    <vt:lpwstr>1</vt:lpwstr>
  </property>
</Properties>
</file>